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XECUÇÃO 2020\lixao\"/>
    </mc:Choice>
  </mc:AlternateContent>
  <bookViews>
    <workbookView xWindow="-32760" yWindow="-32760" windowWidth="17400" windowHeight="9255"/>
  </bookViews>
  <sheets>
    <sheet name="Descentralizações 2019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'Descentralizações 2019'!$A$3:$H$73</definedName>
    <definedName name="a" localSheetId="0">#REF!</definedName>
    <definedName name="a">#REF!</definedName>
    <definedName name="_xlnm.Print_Area" localSheetId="0">'Descentralizações 2019'!$A$1:$H$76</definedName>
    <definedName name="AuxAlimentacao">[1]Parâmetros!$B$27</definedName>
    <definedName name="AuxCreche" localSheetId="0">[2]Parâmetros!#REF!</definedName>
    <definedName name="AuxCreche">[2]Parâmetros!#REF!</definedName>
    <definedName name="d" localSheetId="0">#REF!</definedName>
    <definedName name="d">#REF!</definedName>
    <definedName name="DIARIAS" localSheetId="0">[3]Parâmetros!#REF!</definedName>
    <definedName name="DIARIAS">[3]Parâmetros!#REF!</definedName>
    <definedName name="DICONV" localSheetId="0">[4]Parâmetros!#REF!</definedName>
    <definedName name="DICONV">[4]Parâmetros!#REF!</definedName>
    <definedName name="F" localSheetId="0">[4]Parâmetros!#REF!</definedName>
    <definedName name="F">[4]Parâmetros!#REF!</definedName>
    <definedName name="FGTS">[1]Parâmetros!$B$33</definedName>
    <definedName name="InsalHupe">[5]Parâmetros!$C$23</definedName>
    <definedName name="INSS">[1]Parâmetros!$B$34</definedName>
    <definedName name="NiveisDoc">'[1]Niveis Docentes'!$A$2:$F$37</definedName>
    <definedName name="NiveisPCC" localSheetId="0">#REF!</definedName>
    <definedName name="NiveisPCC">#REF!</definedName>
    <definedName name="PercInsalub">[1]Parâmetros!$B$29</definedName>
    <definedName name="percPCC" localSheetId="0">[6]Parâmetros!#REF!</definedName>
    <definedName name="percPCC">[6]Parâmetros!#REF!</definedName>
    <definedName name="PercPeric">[1]Parâmetros!$B$30</definedName>
    <definedName name="PercReajuste">[5]Parâmetros!$B$31</definedName>
    <definedName name="PericHupe">[5]Parâmetros!$C$18</definedName>
    <definedName name="PropDoc">[1]Parâmetros!$C$8</definedName>
    <definedName name="PropNormal">[1]Parâmetros!$C$14</definedName>
    <definedName name="PropSaude">[5]Parâmetros!$C$13</definedName>
    <definedName name="q" localSheetId="0">#REF!</definedName>
    <definedName name="q">#REF!</definedName>
    <definedName name="Quantitativo_Contratos_Geral" localSheetId="0">#REF!</definedName>
    <definedName name="Quantitativo_Contratos_Geral">#REF!</definedName>
    <definedName name="RECEITA" localSheetId="0">[7]Parâmetros!#REF!</definedName>
    <definedName name="RECEITA">[7]Parâmetros!#REF!</definedName>
    <definedName name="resumo" localSheetId="0">[4]Parâmetros!#REF!</definedName>
    <definedName name="resumo">[4]Parâmetros!#REF!</definedName>
    <definedName name="SalarioMinimo">[1]Parâmetros!$B$28</definedName>
    <definedName name="teste" localSheetId="0">#REF!</definedName>
    <definedName name="teste">#REF!</definedName>
    <definedName name="testedois" localSheetId="0">#REF!</definedName>
    <definedName name="testedois">#REF!</definedName>
    <definedName name="_xlnm.Print_Titles" localSheetId="0">'Descentralizações 2019'!$1:$3</definedName>
    <definedName name="ValoresPCC" localSheetId="0">#REF!</definedName>
    <definedName name="ValoresPCC">#REF!</definedName>
    <definedName name="W" localSheetId="0">#REF!</definedName>
    <definedName name="W">#REF!</definedName>
    <definedName name="Z" localSheetId="0">#REF!</definedName>
    <definedName name="Z">#REF!</definedName>
    <definedName name="zgr" localSheetId="0">[2]Parâmetros!#REF!</definedName>
    <definedName name="zgr">[2]Parâmetros!#REF!</definedName>
  </definedNames>
  <calcPr calcId="152511" fullCalcOnLoad="1"/>
</workbook>
</file>

<file path=xl/calcChain.xml><?xml version="1.0" encoding="utf-8"?>
<calcChain xmlns="http://schemas.openxmlformats.org/spreadsheetml/2006/main">
  <c r="G39" i="3" l="1"/>
  <c r="F39" i="3"/>
  <c r="E39" i="3"/>
  <c r="D39" i="3"/>
  <c r="G34" i="3"/>
  <c r="F34" i="3"/>
  <c r="E34" i="3"/>
  <c r="D34" i="3"/>
  <c r="H18" i="3"/>
  <c r="G18" i="3"/>
  <c r="F18" i="3"/>
  <c r="E18" i="3"/>
  <c r="D18" i="3"/>
  <c r="H57" i="3"/>
  <c r="G57" i="3"/>
  <c r="F57" i="3"/>
  <c r="E57" i="3"/>
  <c r="D57" i="3"/>
  <c r="D52" i="3"/>
  <c r="E52" i="3"/>
  <c r="E72" i="3"/>
  <c r="F72" i="3"/>
  <c r="G72" i="3"/>
  <c r="H72" i="3"/>
  <c r="D72" i="3"/>
  <c r="E70" i="3"/>
  <c r="F70" i="3"/>
  <c r="G70" i="3"/>
  <c r="H70" i="3"/>
  <c r="D70" i="3"/>
  <c r="E68" i="3"/>
  <c r="F68" i="3"/>
  <c r="G68" i="3"/>
  <c r="H68" i="3"/>
  <c r="D68" i="3"/>
  <c r="E66" i="3"/>
  <c r="F66" i="3"/>
  <c r="G66" i="3"/>
  <c r="H66" i="3"/>
  <c r="D66" i="3"/>
  <c r="E64" i="3"/>
  <c r="F64" i="3"/>
  <c r="G64" i="3"/>
  <c r="H64" i="3"/>
  <c r="D64" i="3"/>
  <c r="E55" i="3"/>
  <c r="F55" i="3"/>
  <c r="G55" i="3"/>
  <c r="H55" i="3"/>
  <c r="D55" i="3"/>
  <c r="F52" i="3"/>
  <c r="G52" i="3"/>
  <c r="H52" i="3"/>
  <c r="E50" i="3"/>
  <c r="F50" i="3"/>
  <c r="G50" i="3"/>
  <c r="H50" i="3"/>
  <c r="D50" i="3"/>
  <c r="E48" i="3"/>
  <c r="F48" i="3"/>
  <c r="G48" i="3"/>
  <c r="H48" i="3"/>
  <c r="D48" i="3"/>
  <c r="E45" i="3"/>
  <c r="F45" i="3"/>
  <c r="G45" i="3"/>
  <c r="H45" i="3"/>
  <c r="D45" i="3"/>
  <c r="E43" i="3"/>
  <c r="F43" i="3"/>
  <c r="G43" i="3"/>
  <c r="H43" i="3"/>
  <c r="D43" i="3"/>
  <c r="H23" i="3"/>
  <c r="G23" i="3"/>
  <c r="F23" i="3"/>
  <c r="H6" i="3"/>
  <c r="G6" i="3"/>
  <c r="F6" i="3"/>
  <c r="D9" i="3"/>
  <c r="D12" i="3"/>
  <c r="D13" i="3"/>
  <c r="E5" i="3"/>
  <c r="F5" i="3"/>
  <c r="F75" i="3"/>
  <c r="H5" i="3"/>
  <c r="G5" i="3"/>
  <c r="E75" i="3"/>
  <c r="G75" i="3"/>
  <c r="D5" i="3"/>
  <c r="H75" i="3"/>
  <c r="D75" i="3"/>
</calcChain>
</file>

<file path=xl/sharedStrings.xml><?xml version="1.0" encoding="utf-8"?>
<sst xmlns="http://schemas.openxmlformats.org/spreadsheetml/2006/main" count="190" uniqueCount="164">
  <si>
    <t xml:space="preserve">FUNDO ESTADUAL DE SAÚDE - FES - UO 2961 </t>
  </si>
  <si>
    <t>Assistência a Pacientes com Anomalias Craniofaciais</t>
  </si>
  <si>
    <t>Programa Rio sem Homofobia</t>
  </si>
  <si>
    <t>Apoio a Entes para Ações de Saúde</t>
  </si>
  <si>
    <t>Assistência à Saúde do Homem</t>
  </si>
  <si>
    <t>EMPENHADO</t>
  </si>
  <si>
    <t>PAGO</t>
  </si>
  <si>
    <t xml:space="preserve">LIQUIDADO </t>
  </si>
  <si>
    <t>NOME DO PT</t>
  </si>
  <si>
    <t>OBJETO</t>
  </si>
  <si>
    <t>DESCENTRALIZAÇÕES RECEBIDAS DE OUTROS ÓRGÃOS EM 2019</t>
  </si>
  <si>
    <t>RESOLUÇÕES/
PORTARIAS
CONJUNTAS</t>
  </si>
  <si>
    <t>VALOR DA RESOLUÇÃO/ PORTARIA</t>
  </si>
  <si>
    <t>ORÇAMENTO
DESCENTRALIZADO
NO EXERCÍCIO</t>
  </si>
  <si>
    <t>Resol.  602 de  04/02/2019</t>
  </si>
  <si>
    <t>Resol. 613  de 04/02/2019</t>
  </si>
  <si>
    <t>Resol. 614 de  04/02/2019</t>
  </si>
  <si>
    <t>Resol. 616 de  04/02/2019</t>
  </si>
  <si>
    <t>Resol. 639 de 15/08/2020</t>
  </si>
  <si>
    <t>Resol. 640 de 15/08/2019</t>
  </si>
  <si>
    <t>Resol. 643 de 19/08/2019</t>
  </si>
  <si>
    <t>Resol. 646 de 30/08/2019</t>
  </si>
  <si>
    <t>Resol. 647 de 03/09/2019</t>
  </si>
  <si>
    <t>Resol. 651 de 17/09/2019</t>
  </si>
  <si>
    <t>Resol. 652 de
17/09/2019</t>
  </si>
  <si>
    <t>Resol. 655 de
19/09/2019</t>
  </si>
  <si>
    <t>Resol. 657 de 19/09/2019</t>
  </si>
  <si>
    <t>Resol. 659 de 23/09/2019</t>
  </si>
  <si>
    <t>Resol. 670 de 07/11/2019</t>
  </si>
  <si>
    <t>Assistência a Pacientes com Disfunções Miccionais</t>
  </si>
  <si>
    <t>Apoio à Rede Cegonha</t>
  </si>
  <si>
    <t>Programação de Educação em Saúde</t>
  </si>
  <si>
    <t>Apoio às Residências e aos Estágios de Graduação e Nível Médio</t>
  </si>
  <si>
    <t>Pormoção da Educação em Saúde</t>
  </si>
  <si>
    <t>Realização de Ações de Vigilância Ambiental</t>
  </si>
  <si>
    <t>Melhoria Gestão Serviços de Saúde</t>
  </si>
  <si>
    <t>Manutenção das Atividades Operacion.Administrativas</t>
  </si>
  <si>
    <t>Apoio à Rede de Atenção Psicossocial do Estado do Rio de Janeiro</t>
  </si>
  <si>
    <t>Contratação de serviços de exames de histocompatibilidade relacionados a transplantes e carga viral para hepatite C, realizados no Laboratório de Histocompatibilidade e Criopreservação da Universidade do Estado do Rio de Janeiro (HLA-UERJ), para atender a lista de pacientes em espera por um órgão ou Tecido no Estado do Rio de Janeiro, contemplando as atividades ambulatorial e hospitalar, na forma do Termo de Referência</t>
  </si>
  <si>
    <t>Promover tratamento oftalmológico de excelência aos pacientes do Sistema Único de Saúde, atendidos no Hospital Universitário Pedro Ernesto, com objetivo de aumentar o número de atendimentos clínicos, exames complementares e cirurgias oftalmológicas a resolução 658 de 19/09/19complementa a a resol.604 para tratamento de Injeções intravítreas de antiangiogènicos conforem Resolução SES Nº 1880 DE 15/08/2019, Publicada no DOERJ de 16/08/19.</t>
  </si>
  <si>
    <t>Projeto de reestruturação da Unidade Docente Assistencial – CTI Cardíaco do Hospital Universitário Pedro Ernesto - HUPE,</t>
  </si>
  <si>
    <t>Projeto para o centro de referência para doenças autoimunes atendidos no Hospital Universitário Pedro Ernesto/UERJ, no intuito de possibilitar o acesso amplo da população, no que se refere à investigação, diagnóstico e tratamento de doenças autoimunes de alta complexidade</t>
  </si>
  <si>
    <t>Projeto 400 que prevê a ampliação da oferta de leitos no Hospital Universitário Pedro Ernesto – HUPE/UERJ, bem como fortalecimento da unidade como referência para o Sistema Estadual de Regulação</t>
  </si>
  <si>
    <t>Projeto Centro de referência em Neuroimunologia no Estado do Rio de Janeiro, para avaliação, acompanhamento, autorização do uso e controle de infusão de imunobiológicos em paciente com doenças neuroimunes</t>
  </si>
  <si>
    <t>Contratação de prestação de serviços para educação continuada para médicos e enfermeiros da Saúde da Família em estimulação precoce visando família de crianças acometidas por Síndrome Congênita da Zica e STORCH , na forma do Termo de Referência</t>
  </si>
  <si>
    <t>Realização de educação continuada em Atenção ap Pré-Natal de Risco Habitual para profissionais médicos e enfermeiros de saúde da Atenção Básica/Saúde da Família no âmbito do Estado do Rio de Janeiro, com capacidade para abranger os noventa e dois municípios, na forma do Termo de Referência conforme consta no Proccesso  E-08/001/960/2019</t>
  </si>
  <si>
    <t>Educação continuada em Saúde da Criança de médicos enfermeiros, fisioterapeutas fonaoaudiólogos, terapeutas ocupacionais, psicólogos, assistentes sociais, educdores e outros profissionais da Atenção Básica/Saúde da Família e mães de crianças acometidas do zica e virus no XV encontro Nac. aleitamento Materno;</t>
  </si>
  <si>
    <t>Implantação do Centro de Assitência a Cardiopatia Congênita - CACC/HUPE-UERJ, conforme solicitado no Processo SEI-08-002/00188/2019</t>
  </si>
  <si>
    <t>Projeto 1 - Cirurgia Ortopédica e Traumatologia Média Complexidade - Extremidades</t>
  </si>
  <si>
    <t>Projeto 2 - Artroplastia e Artroscopia de joelho.</t>
  </si>
  <si>
    <t>Avaliação da saúde de trabalhadores de postos de combustíveis e da população agrícola do Estado do Rio de Janeiro expostas a BTEX e Agrotóxicos, em parceria com a UERJ.</t>
  </si>
  <si>
    <t>Realização de pesquisas quantitativas visando avaliar a satisfação dos pacientes atendidos em uma amostra de 56 Unidades de Saúde do Estado do Rio de Janeiro, contendo aplicações de coleta de dados, tabulação e análise preliminiar de resultados, com  auxílio de estagiarios bolsistas estudantes da UERJ Através da Coordenadoria de Estudos Estratégicos e Desenvolvimento  - CEED/UERJ e do projeto de Extensão Solução Estatística Júnior, empresa junior de Estatística do IME/UERJ...</t>
  </si>
  <si>
    <t>Operacionalização do Projeto de Qualificação da Rede de Atençaõ Psicossocial do Estado do Rio de Janeiro, conforme Processo SEI-08/001/041250/2019</t>
  </si>
  <si>
    <t>FUNDAÇÃO SAÚDE - UO 2942</t>
  </si>
  <si>
    <t>Portria 273 de 30/07/2019</t>
  </si>
  <si>
    <t>Execução do Contrato de Gestão - FS</t>
  </si>
  <si>
    <t>Realização através da UERJ, do planejamento e execução do processo de aquisição por importação direta dos insumos necessários para a realização dos examees de histocpmpatibilidade como também o acompanhamento da execução contratual até a entrega final dos materiais no HEMORIO.</t>
  </si>
  <si>
    <t>FAPERJ - UO 40410</t>
  </si>
  <si>
    <t>Manutenção Administrativa da FAPERJ</t>
  </si>
  <si>
    <t>Apoio à impressao de Livro e Catálogo comemorativo dos 25 anos da EDUERJ</t>
  </si>
  <si>
    <t>Reestruturação  do Prédio do Programa do Startup Rio</t>
  </si>
  <si>
    <t>INSTITUTO ESTADUAL DO AMBIENTE - INEA - 24320</t>
  </si>
  <si>
    <t>Qualificar 80 servidores aravés do programa de pós-graduação e pesquisa em recuperação ambiental</t>
  </si>
  <si>
    <t>Universidade do Ambiente</t>
  </si>
  <si>
    <t>FUNDAÇÃO SANTA CABRINI - FSC - 25410</t>
  </si>
  <si>
    <t>Manutenção, Atividades Operacionais/Administrativas</t>
  </si>
  <si>
    <t>Fortalecimento e apoio nas acões de Gestaõ e Monitoramento do Programa de Gestão do Trabalho Prisional englobando a prestação de serviços de apoio técnico e logístico</t>
  </si>
  <si>
    <t>SECRETARIA DE ESTADO DE DESENVOLVIMENTO SOCIAL  E DIREITOS HUMANOS - SEDSODH - UO 4901 UG 490100</t>
  </si>
  <si>
    <t>Realização Eventos de Pro de Dir da Pes Idosa</t>
  </si>
  <si>
    <t>Resol. 010 de 05/07/2019</t>
  </si>
  <si>
    <t>FUNDO FIA - UO 49610</t>
  </si>
  <si>
    <t>Resol. 009 de 08/07/2019</t>
  </si>
  <si>
    <t>Fundo Estadual de Assistência Social - FEAS - UO 49650</t>
  </si>
  <si>
    <t>Resol. 006 de 14/05/2019</t>
  </si>
  <si>
    <t>Resol. 013 de 26/08/2019</t>
  </si>
  <si>
    <t>Resol. 017 de 15/10/2020</t>
  </si>
  <si>
    <t>Resol. 018 de 14/10/2019</t>
  </si>
  <si>
    <t>Proteção Social Especial de alta Complexidade</t>
  </si>
  <si>
    <t>Implementação Seg. Alimentar e Nutricional</t>
  </si>
  <si>
    <t>Gestão do Trabalho Socioassistencial</t>
  </si>
  <si>
    <t>Execução conjunta do Projeto de Apoio Técnico aos Municípios na perspetiva do Monitoramento das Ações Estratégicas do Programa de Erradicação do Trabalho Infantil - AEPETI  e  Proteção Social de Média Complexidade, correlatas à temática do trabalho infantil.</t>
  </si>
  <si>
    <t>Encontro Preparatório da V Conferência Estadual de Segurança alimentar e Nutricional Sustentável</t>
  </si>
  <si>
    <t>XII Conferência estadual de assistência Social</t>
  </si>
  <si>
    <t>V Conferência Estadual de Segurança Alimentar e Nutricional Sustentável.</t>
  </si>
  <si>
    <t>AGENCIA REGULADORA DE SERVIÇOS PÚBLICOS CONCEDIDOS DE TRANSPORTES AQUAVIÁRIOS, FERROVIÁRIOS EMETROVIÁRIOS E DE RODOVIAS DO ERJ - AGETRANSP - UO 3031 - UG 043400</t>
  </si>
  <si>
    <t>Prestação de Serviços entre Órgãos</t>
  </si>
  <si>
    <t>Serviços a seremesecutados pela UERJ, de assessoramento Técnico-Científico para desenvolvimento dos estudos de avaliação deequilíbrio econômico-financeiroda Concessão CCR Barcas - 4ª Revisão Quinquenal Ordinária da Tarifa - 2013 a 208</t>
  </si>
  <si>
    <t>Portaria 001 de 28/03/2019</t>
  </si>
  <si>
    <t>Manuten. Ativ.Administrativas e operacionais</t>
  </si>
  <si>
    <t>Resol. 099 de 01/07/2019</t>
  </si>
  <si>
    <t>Assessoramento Técnico nas Áreas de Finanças e Gestão</t>
  </si>
  <si>
    <t>FUNDAÇÃO CENTRO DE CIÊNCIAS E EDUCAÇÃO SUPERIOR À DISTÂNCIA DO ESTADO DO RIO DEJ JANEIRO - CECIERJ - 40460</t>
  </si>
  <si>
    <t>Manutenção das Atividades Operacionais Administrativas</t>
  </si>
  <si>
    <t>Resol. 01 de 18/09/2019</t>
  </si>
  <si>
    <t>Qualificação de Gestores Públicos no Curso de Pós-Graduação Stricto Sensu em Controladoria e Gestão Pública - PPGCGP (Mestrado profissional).</t>
  </si>
  <si>
    <t>FUNDAÇÃO LEÃO XIII - 08411</t>
  </si>
  <si>
    <t>Desenvolvimento Comunitário e Integração Social</t>
  </si>
  <si>
    <t>Provimento de apoio operacional para execução do Projeto de Abordagem Social, conforme condições estabelecidas no Plano de Trabalho</t>
  </si>
  <si>
    <t xml:space="preserve">FUNDAÇÃO DER-RJ - 08410 </t>
  </si>
  <si>
    <t xml:space="preserve">Execução de Obras Civis, Urbanização </t>
  </si>
  <si>
    <t>Assessoramento técnico na área de engenharia, envolvendo estudos e pesquisas</t>
  </si>
  <si>
    <t>Proteção à Crianças e Adoescentes em situação de Vulnerabilidade Social</t>
  </si>
  <si>
    <t>Apoio Técnico à Execução conjunta do Programa de Trabalho Protegido na Adolesccência - PTPA</t>
  </si>
  <si>
    <t>Portaria 447 de 02/09/2019</t>
  </si>
  <si>
    <t>SECRETARIA DE ESTADO DE ESPORTE, LAZER E JUVENTUDE - SEELJ - 17010</t>
  </si>
  <si>
    <t>TOTAL</t>
  </si>
  <si>
    <t>Em, 21 de Janeiro de 2020</t>
  </si>
  <si>
    <t>Desenvolvimento projeto Telessaúde Estadual do Rio de Janeiro, visando ampliar a resolubilidade da assistência e fortalecer as Redes de Atenção à Saúde do Estado</t>
  </si>
  <si>
    <t>OBS.: O quadro acima não inclui a descentralização da FAPERJ (PROCIÊNCIA;PROATEC e PAPD -PT 2153) nem os PTs de Pessoal, encargos e custeio do HUPE (PTs 2038 e 2682).</t>
  </si>
  <si>
    <t>Resol. 597 de  04/02/2019</t>
  </si>
  <si>
    <t>Resol. 598 de  04/02/2019</t>
  </si>
  <si>
    <t>Resol. 599 de  04/02/2019</t>
  </si>
  <si>
    <t>Resol. 601 de 04/02/2019 e
Resol. 638 de 08/08/2019</t>
  </si>
  <si>
    <t>Resol. 600 de 04/02/2019 e
Resol. 667 de 22/10/2019</t>
  </si>
  <si>
    <t>Resol. 605 de 04/02/2019</t>
  </si>
  <si>
    <t>Resol. 606 de 04/02/2019</t>
  </si>
  <si>
    <t>Resol. 607 de 04/02/2019 e
Resol. 648 de 03/09/2019</t>
  </si>
  <si>
    <t>Resol. 608 de 04/02/2019</t>
  </si>
  <si>
    <t>Resol. 609 de 04/02/2019</t>
  </si>
  <si>
    <t>Resol. 610 de 04/02/2019</t>
  </si>
  <si>
    <t>Resol. 611 de 04/02/2019</t>
  </si>
  <si>
    <t>Resol. 612 de 04/02/2019</t>
  </si>
  <si>
    <t>Resol. 617 de 04/02/2019</t>
  </si>
  <si>
    <t>Resol. 615 de 04/02/2019</t>
  </si>
  <si>
    <t>Resol. 618 de 04/02/2019</t>
  </si>
  <si>
    <t>Resol. 619 de 04/02/2019</t>
  </si>
  <si>
    <t>Resol. 635 de 08/08/2019</t>
  </si>
  <si>
    <t>Resol. 637 de14/08/2019</t>
  </si>
  <si>
    <t>Portaria 374 de 15/04/2019</t>
  </si>
  <si>
    <t>Portaria 384 de 25/09/2019</t>
  </si>
  <si>
    <t>Portaria 226 de 24/05/2019</t>
  </si>
  <si>
    <t>Portaria 001 de 08/04/2019;
002 de 01/08/2019
e 004 de 01/10/2019</t>
  </si>
  <si>
    <t>Resol. 001 de 21/02/2019; 005 de 29/04/2019;
007 de 31/05/2019;
012 de 15/08/2019; e
016 de 15/09/2019</t>
  </si>
  <si>
    <t>Portaria 443 de 22/10/2019</t>
  </si>
  <si>
    <t>Portaria 004 de 30/10/2019</t>
  </si>
  <si>
    <t>Promoção e Defesa dos Direitos Individuais Coletivos e Difúsos</t>
  </si>
  <si>
    <t xml:space="preserve">Implantação de Núcleo de Internação de Pacientes de alta Complexidade (NIPAC), com a finalidade de ampliar a disponibilidade de leitos para atendimento a pacientes clínico e cirúrgicos de média e alta complexidade no Hospital Universitário Pedro Ernesto. </t>
  </si>
  <si>
    <t>Resol. 603 de  04/02/2019;
Resol. 653 de 14/08/2019 e
Resol. 674 de 26/11/2019</t>
  </si>
  <si>
    <t>Resol. 604 de  04/02/2019 e
 Resol. 658 de 19/09/2019</t>
  </si>
  <si>
    <t>Ampliação dos serviços médicos de intervenção coronariana e cirurgia vascular através do Projeto Pró-Saúde Cardiovascular que se divide em dosi subprojetos: Andioplastia Primária e Pró-Saúde Vascular.</t>
  </si>
  <si>
    <r>
      <t xml:space="preserve">Projeto de Atendimento Multidisciplinar de pacientes com dor crônica atendidos pela atenção primária de saúde no Hospital Universitário Pedro Ernesto – HUPE/UERJ, no intuito de aumentar o número de atendimentos clínicos, </t>
    </r>
    <r>
      <rPr>
        <sz val="10"/>
        <rFont val="Times New Roman"/>
        <family val="1"/>
      </rPr>
      <t>exames e cirurgias ofertadas, além de contribuir para a manutenção do papel de referencia no ensino e pesquisa no âmbito do estado do Rio de Janeiro,</t>
    </r>
  </si>
  <si>
    <r>
      <t xml:space="preserve">Desenvolvimento do Centro de Diagnóstico e Tratamento da </t>
    </r>
    <r>
      <rPr>
        <sz val="10"/>
        <rFont val="Calibri"/>
        <family val="2"/>
      </rPr>
      <t>Litíase Urinária (CETRALU) no HUPE.</t>
    </r>
  </si>
  <si>
    <r>
      <t>Núcleo Integrado de Diagnóstico e Tratamento das</t>
    </r>
    <r>
      <rPr>
        <sz val="10"/>
        <rFont val="Calibri"/>
        <family val="2"/>
      </rPr>
      <t xml:space="preserve"> Disfunções Miccionais na PPC e HUPE  </t>
    </r>
  </si>
  <si>
    <r>
      <t xml:space="preserve">1) </t>
    </r>
    <r>
      <rPr>
        <sz val="10"/>
        <rFont val="Times New Roman"/>
        <family val="1"/>
      </rPr>
      <t>Centro de Atenção à Saúde do Homem na Policlínica Pique Carneiro, 2) Centro de Tratamento de Pacientes com Câncer de Próstata no HUPE.</t>
    </r>
  </si>
  <si>
    <r>
      <t xml:space="preserve">Operacionalização dO  Núcleo de Radiologia Oral e </t>
    </r>
    <r>
      <rPr>
        <sz val="10"/>
        <rFont val="Calibri"/>
        <family val="2"/>
      </rPr>
      <t>Atendimento Odontológico a Pacientes com necessidades especiais, localizado na PPC complementada em R$ 80.000,00 pela Resol. 667 face a inaugurção do projeto PRO-FUT-DOWN.</t>
    </r>
  </si>
  <si>
    <r>
      <t>Operacionalização do Centro de Tratamento de</t>
    </r>
    <r>
      <rPr>
        <sz val="10"/>
        <rFont val="Calibri"/>
        <family val="2"/>
      </rPr>
      <t xml:space="preserve"> Anomalias Craniofaciais, cujas atividades foram transferidas da SES para a Policlínica Piquet Carneiro</t>
    </r>
  </si>
  <si>
    <t xml:space="preserve"> FUNDAÇÃO PARA A INFÂNCIA E ADOLESCÊNCIA - 49412 Cedente: Fundo Estadual de Assistência Social - FEAS - UO 49650</t>
  </si>
  <si>
    <t>Fortalecimento do Programa Estadual de Transplantes - PET</t>
  </si>
  <si>
    <t>Implantação de Núcleo de Internação de Pacientes Neurocirúrgicos de Alta Complexidade - NIPNAC, com a finalidade de atender várias doenças neurológicas cirúrgicas, disponibilizando leitos do HUPE e PPC, para pacientes em estado crítico em UPAS, dos Hospitais do Estado e Hospitais Regulados pelo Estado, E demandas da Central Estadual de Regulação–CER</t>
  </si>
  <si>
    <t>Projeto de laboratórios de eletroneuromiografia e de eletroencefalografia e polissonografia que prevê a ampliação do acesso dos pacientes à realização de diversos exames, contribuindo para melhoria do acompanhamento ambulatorial e qualidade de vida dos assistidos no HUPE</t>
  </si>
  <si>
    <t>Projeto Cirurgia de Cabeça e Pescoço HUPE, que visa a absorção da crescente demanda pela especialidade, ampliando os serviços prestados à população, inclusive os atendimentos ambulatoriais, possibilitando o aumento do número de biopsias para diagnosticar lesões com avaliação patológica em tempo reduzido</t>
  </si>
  <si>
    <t>Implantação de Núcleo Integrado de Pacientes Neurocirúrgicos com Distúrbios do Movimento Anormais (NIPNDIM), com a finalidade de ampliar a oferta do número de atendimento clínicos, atendimento multidisciplinar, exames e cirurgias para pacientes em tratamento no HUPE</t>
  </si>
  <si>
    <t>Contratação de prestação de serviços para educação continuada em Saúde da Criança de profissionais médicos e enfermeiros de Saúde da Família/ Atenção Básica em Atenção Integrada às Doenças Prevalentes na Infância componente Neonatal.</t>
  </si>
  <si>
    <t>Contratação de prestação de serviços para educação continuada em Saúde da Criança de profissionais médicos e enfermeiros de Saúde da Família/ Atenção Básica em Atenção Integrada às Doenças Prevalentes na Infância componente Criança.</t>
  </si>
  <si>
    <t>Contratação de prestação de serviços para educação continuada de profissionais de saúde da Atenção Básica e dos Núcleos de Apoio à Saúde da Família (NASF) em cuidado biopsicossocial para a Síndrome Congênita do Zika Vírus (SCZ) e STORCH.</t>
  </si>
  <si>
    <t>Educação continuada em estimulação precoce para fonoaudiólogos, terapeutas ocupacionais e fisioterapias de 151 Núcleos de Apoio à Saúde da Família (NASF) e de 24 Centros Especializados em Reabilitação CER.</t>
  </si>
  <si>
    <t>Construção do Centro de Referência em Tansplante do Serviço de Nefrologia do HUPE.</t>
  </si>
  <si>
    <t>Instalação de equipamentos no Centro de Excelência no rastreio e diagnóstico precoce dos cânceres - Diagnóstico Molecular e por Imagem, localizado na PPC.</t>
  </si>
  <si>
    <t>Qualificação de gestores da SES em administração e  Saúde na Modalidade Mestrado Profissional, em parceria com o IMS.</t>
  </si>
  <si>
    <t>Apoio ao Internate Rural da Faculdade de Ciências Médicas da Universidade do Estado do rio de Janeiro.</t>
  </si>
  <si>
    <t>Fortalecimento e Disseminação da Informação em Saúde, em parceria com o Instituto de Medicina Social da UERJ - (IMS)</t>
  </si>
  <si>
    <t>Execução conjunta do projeto de apoio técnico da X Conferência estadual dos direitos da criança e do adolescente</t>
  </si>
  <si>
    <t>V conferência estadual dos direitos da pessoa idosa – Tema: os desafios de envelhecer no século XXI e o papel das políticas públicas.</t>
  </si>
  <si>
    <t>Sistema de Direitos da Criança e do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</si>
</sst>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Tahoma"/>
      <family val="2"/>
    </font>
    <font>
      <sz val="10"/>
      <name val="Times New Roman"/>
      <family val="1"/>
    </font>
    <font>
      <u/>
      <sz val="10"/>
      <name val="Tahoma"/>
      <family val="2"/>
    </font>
    <font>
      <sz val="10"/>
      <name val="Calibri"/>
      <family val="2"/>
    </font>
    <font>
      <b/>
      <u/>
      <sz val="12"/>
      <name val="Tahoma"/>
      <family val="2"/>
    </font>
    <font>
      <sz val="11"/>
      <color theme="1"/>
      <name val="Calibri"/>
      <family val="2"/>
      <scheme val="minor"/>
    </font>
    <font>
      <u/>
      <sz val="11.5"/>
      <color theme="10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170" fontId="1" fillId="0" borderId="0" applyFont="0" applyFill="0" applyBorder="0" applyAlignment="0" applyProtection="0"/>
    <xf numFmtId="0" fontId="3" fillId="0" borderId="1" applyNumberFormat="0" applyFont="0" applyFill="0" applyAlignment="0" applyProtection="0">
      <alignment horizontal="left" vertical="center"/>
    </xf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9" fillId="0" borderId="0"/>
    <xf numFmtId="0" fontId="1" fillId="0" borderId="0" applyNumberFormat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1" fillId="0" borderId="0" applyFont="0" applyFill="0" applyBorder="0" applyAlignment="0" applyProtection="0"/>
  </cellStyleXfs>
  <cellXfs count="65">
    <xf numFmtId="0" fontId="0" fillId="0" borderId="0" xfId="0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0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Continuous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4" fillId="2" borderId="2" xfId="0" applyFont="1" applyFill="1" applyBorder="1" applyAlignment="1">
      <alignment horizontal="centerContinuous" vertical="center"/>
    </xf>
    <xf numFmtId="0" fontId="2" fillId="2" borderId="2" xfId="0" applyFont="1" applyFill="1" applyBorder="1" applyAlignment="1">
      <alignment horizontal="centerContinuous" vertical="center"/>
    </xf>
    <xf numFmtId="22" fontId="10" fillId="2" borderId="2" xfId="0" applyNumberFormat="1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4" fontId="10" fillId="2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171" fontId="11" fillId="3" borderId="3" xfId="17" applyNumberFormat="1" applyFont="1" applyFill="1" applyBorder="1" applyAlignment="1">
      <alignment horizontal="right" vertical="center"/>
    </xf>
    <xf numFmtId="171" fontId="10" fillId="0" borderId="3" xfId="17" applyNumberFormat="1" applyFont="1" applyFill="1" applyBorder="1" applyAlignment="1">
      <alignment horizontal="right" vertical="center"/>
    </xf>
    <xf numFmtId="171" fontId="10" fillId="0" borderId="3" xfId="17" applyNumberFormat="1" applyFont="1" applyFill="1" applyBorder="1" applyAlignment="1">
      <alignment vertical="center"/>
    </xf>
    <xf numFmtId="171" fontId="10" fillId="0" borderId="3" xfId="17" applyNumberFormat="1" applyFont="1" applyFill="1" applyBorder="1" applyAlignment="1">
      <alignment horizontal="right" vertical="center" wrapText="1"/>
    </xf>
    <xf numFmtId="171" fontId="11" fillId="0" borderId="4" xfId="17" applyNumberFormat="1" applyFont="1" applyFill="1" applyBorder="1" applyAlignment="1">
      <alignment horizontal="right" vertical="center"/>
    </xf>
    <xf numFmtId="171" fontId="10" fillId="0" borderId="3" xfId="17" applyNumberFormat="1" applyFont="1" applyFill="1" applyBorder="1" applyAlignment="1">
      <alignment horizontal="center" vertical="center" wrapText="1"/>
    </xf>
    <xf numFmtId="171" fontId="11" fillId="0" borderId="4" xfId="17" applyNumberFormat="1" applyFont="1" applyFill="1" applyBorder="1" applyAlignment="1">
      <alignment horizontal="right" vertical="center" wrapText="1"/>
    </xf>
    <xf numFmtId="171" fontId="11" fillId="3" borderId="3" xfId="17" applyNumberFormat="1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</cellXfs>
  <cellStyles count="20">
    <cellStyle name="Hyperlink 2" xfId="1"/>
    <cellStyle name="Moeda 2" xfId="2"/>
    <cellStyle name="Negrito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Normal 5" xfId="9"/>
    <cellStyle name="Normal 6" xfId="10"/>
    <cellStyle name="Normal 7" xfId="11"/>
    <cellStyle name="Normal 8" xfId="12"/>
    <cellStyle name="Separador de milhares 2" xfId="13"/>
    <cellStyle name="Separador de milhares 2 2" xfId="14"/>
    <cellStyle name="Separador de milhares 3" xfId="15"/>
    <cellStyle name="Separador de milhares 4" xfId="16"/>
    <cellStyle name="Vírgula" xfId="17" builtinId="3"/>
    <cellStyle name="Vírgula 2" xfId="18"/>
    <cellStyle name="Vírgula0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eus%20documentos/PO%202010/ARQUIVOS%20RECEBIDOS/PO-2010%20-%20SRH%20(com%20acerto%20do%20PASE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1\C\Meus%20documentos\LUIZ\PO%202006%20-%20SR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\c\Meus%20documentos\LUIZ\PO%202006%20-%20SR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eus%20documentos/Meus%20documentos/LUIZ/PO%202006%20-%20SR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O2007-2-%20SRH%20%20%20&#250;ltimo%20arquivo%20do%20IGO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5\luiz\PO%202009\INFORMA&#199;&#213;ES%20RECEBIDAS%20POR%20e-MAIL\PO%202009%20-%20SRH%20-%20VERS&#195;O%20FINAL%20(DE%2008-07-2008)%20-%20sem%20f&#243;rmulas%20para%20o%20relat&#243;r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eus%20documentos/LUIZ/PO%202006%20-%20SR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SOAL E ENCARGOS-UERJ"/>
      <sheetName val="PESSOAL E ENCARGOS-HUPE"/>
      <sheetName val="PESSOAL E ENCARGOS-TOTAL UERJ"/>
      <sheetName val="Outras Despesas"/>
      <sheetName val="PASEP"/>
      <sheetName val="Parâmetros"/>
      <sheetName val="Ativos Abril"/>
      <sheetName val="Dados TEC-ADM"/>
      <sheetName val="Concursos TEC-ADM"/>
      <sheetName val="PCC - Progressão"/>
      <sheetName val="IPCA"/>
      <sheetName val="Dados Docentes"/>
      <sheetName val="PCD"/>
      <sheetName val="Niveis Docentes"/>
      <sheetName val="Concurso Docente"/>
      <sheetName val="Estudo Aposentadoria 2000-2008"/>
      <sheetName val="Idades UERJ - 2010"/>
      <sheetName val="Trienio"/>
      <sheetName val="CCFG"/>
      <sheetName val="Jetons"/>
      <sheetName val="Contratos"/>
      <sheetName val="Valores - UERJ Geral"/>
      <sheetName val="Valores - HUPE"/>
    </sheetNames>
    <sheetDataSet>
      <sheetData sheetId="0"/>
      <sheetData sheetId="1"/>
      <sheetData sheetId="2"/>
      <sheetData sheetId="3"/>
      <sheetData sheetId="4"/>
      <sheetData sheetId="5">
        <row r="8">
          <cell r="C8">
            <v>0</v>
          </cell>
        </row>
        <row r="14">
          <cell r="C14">
            <v>0.74485346338593417</v>
          </cell>
        </row>
        <row r="27">
          <cell r="B27">
            <v>274</v>
          </cell>
        </row>
        <row r="28">
          <cell r="B28">
            <v>415</v>
          </cell>
        </row>
        <row r="29">
          <cell r="B29">
            <v>0.2</v>
          </cell>
        </row>
        <row r="30">
          <cell r="B30">
            <v>0.3</v>
          </cell>
        </row>
        <row r="33">
          <cell r="B33">
            <v>4938</v>
          </cell>
        </row>
        <row r="34">
          <cell r="B34">
            <v>15696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9101</v>
          </cell>
          <cell r="B2">
            <v>665.62</v>
          </cell>
          <cell r="C2">
            <v>688.31</v>
          </cell>
          <cell r="D2">
            <v>711</v>
          </cell>
          <cell r="E2">
            <v>733.69</v>
          </cell>
          <cell r="F2">
            <v>756.38</v>
          </cell>
        </row>
        <row r="3">
          <cell r="A3">
            <v>9102</v>
          </cell>
          <cell r="B3">
            <v>841.72</v>
          </cell>
          <cell r="C3">
            <v>873.98</v>
          </cell>
          <cell r="D3">
            <v>906.23</v>
          </cell>
          <cell r="E3">
            <v>938.49</v>
          </cell>
          <cell r="F3">
            <v>970.74</v>
          </cell>
        </row>
        <row r="4">
          <cell r="A4">
            <v>9103</v>
          </cell>
          <cell r="B4">
            <v>855.45</v>
          </cell>
          <cell r="C4">
            <v>895.77</v>
          </cell>
          <cell r="D4">
            <v>936.09</v>
          </cell>
          <cell r="E4">
            <v>976.41</v>
          </cell>
          <cell r="F4">
            <v>1016.73</v>
          </cell>
        </row>
        <row r="5">
          <cell r="A5">
            <v>9104</v>
          </cell>
          <cell r="B5">
            <v>1069.8699999999999</v>
          </cell>
          <cell r="C5">
            <v>1120.5999999999999</v>
          </cell>
          <cell r="D5">
            <v>1171.33</v>
          </cell>
          <cell r="E5">
            <v>1222.06</v>
          </cell>
          <cell r="F5">
            <v>1272.79</v>
          </cell>
        </row>
        <row r="6">
          <cell r="A6">
            <v>9105</v>
          </cell>
          <cell r="B6">
            <v>1088.08</v>
          </cell>
          <cell r="C6">
            <v>1149.52</v>
          </cell>
          <cell r="D6">
            <v>1210.96</v>
          </cell>
          <cell r="E6">
            <v>4272.3900000000003</v>
          </cell>
          <cell r="F6">
            <v>1333.83</v>
          </cell>
        </row>
        <row r="7">
          <cell r="A7">
            <v>9106</v>
          </cell>
          <cell r="B7">
            <v>1107.4000000000001</v>
          </cell>
          <cell r="C7">
            <v>1180.18</v>
          </cell>
          <cell r="D7">
            <v>1252.97</v>
          </cell>
          <cell r="E7">
            <v>1325.75</v>
          </cell>
          <cell r="F7">
            <v>1398.54</v>
          </cell>
        </row>
        <row r="8">
          <cell r="A8">
            <v>9107</v>
          </cell>
          <cell r="B8">
            <v>1127.8800000000001</v>
          </cell>
          <cell r="C8">
            <v>1212.69</v>
          </cell>
          <cell r="D8">
            <v>1297.5</v>
          </cell>
          <cell r="E8">
            <v>1382.32</v>
          </cell>
          <cell r="F8">
            <v>1467.13</v>
          </cell>
        </row>
        <row r="9">
          <cell r="A9">
            <v>9108</v>
          </cell>
          <cell r="B9">
            <v>1164.06</v>
          </cell>
          <cell r="C9">
            <v>1270.1199999999999</v>
          </cell>
          <cell r="D9">
            <v>1376.18</v>
          </cell>
          <cell r="E9">
            <v>1482.24</v>
          </cell>
          <cell r="F9">
            <v>1588.31</v>
          </cell>
        </row>
        <row r="10">
          <cell r="A10">
            <v>9109</v>
          </cell>
          <cell r="B10">
            <v>1395.39</v>
          </cell>
          <cell r="C10">
            <v>1492.91</v>
          </cell>
          <cell r="D10">
            <v>1590.42</v>
          </cell>
          <cell r="E10">
            <v>1687.94</v>
          </cell>
          <cell r="F10">
            <v>1785.45</v>
          </cell>
        </row>
        <row r="11">
          <cell r="A11">
            <v>9201</v>
          </cell>
          <cell r="B11">
            <v>1331.23</v>
          </cell>
          <cell r="C11">
            <v>1376.61</v>
          </cell>
          <cell r="D11">
            <v>1421.99</v>
          </cell>
          <cell r="E11">
            <v>1467.37</v>
          </cell>
          <cell r="F11">
            <v>1512.75</v>
          </cell>
        </row>
        <row r="12">
          <cell r="A12">
            <v>9202</v>
          </cell>
          <cell r="B12">
            <v>1683.45</v>
          </cell>
          <cell r="C12">
            <v>1747.96</v>
          </cell>
          <cell r="D12">
            <v>1812.47</v>
          </cell>
          <cell r="E12">
            <v>1876.98</v>
          </cell>
          <cell r="F12">
            <v>1941.49</v>
          </cell>
        </row>
        <row r="13">
          <cell r="A13">
            <v>9203</v>
          </cell>
          <cell r="B13">
            <v>1710.89</v>
          </cell>
          <cell r="C13">
            <v>1791.53</v>
          </cell>
          <cell r="D13">
            <v>1872.17</v>
          </cell>
          <cell r="E13">
            <v>1952.81</v>
          </cell>
          <cell r="F13">
            <v>2033.45</v>
          </cell>
        </row>
        <row r="14">
          <cell r="A14">
            <v>9204</v>
          </cell>
          <cell r="B14">
            <v>2139.7399999999998</v>
          </cell>
          <cell r="C14">
            <v>2241.1999999999998</v>
          </cell>
          <cell r="D14">
            <v>2342.66</v>
          </cell>
          <cell r="E14">
            <v>2444.12</v>
          </cell>
          <cell r="F14">
            <v>2545.58</v>
          </cell>
        </row>
        <row r="15">
          <cell r="A15">
            <v>9205</v>
          </cell>
          <cell r="B15">
            <v>2176.16</v>
          </cell>
          <cell r="C15">
            <v>2299.04</v>
          </cell>
          <cell r="D15">
            <v>2421.91</v>
          </cell>
          <cell r="E15">
            <v>2544.79</v>
          </cell>
          <cell r="F15">
            <v>2667.66</v>
          </cell>
        </row>
        <row r="16">
          <cell r="A16">
            <v>9206</v>
          </cell>
          <cell r="B16">
            <v>2214.79</v>
          </cell>
          <cell r="C16">
            <v>2360.36</v>
          </cell>
          <cell r="D16">
            <v>2505.9299999999998</v>
          </cell>
          <cell r="E16">
            <v>2651.5</v>
          </cell>
          <cell r="F16">
            <v>2797.07</v>
          </cell>
        </row>
        <row r="17">
          <cell r="A17">
            <v>9207</v>
          </cell>
          <cell r="B17">
            <v>2255.7600000000002</v>
          </cell>
          <cell r="C17">
            <v>2425.38</v>
          </cell>
          <cell r="D17">
            <v>2595.0100000000002</v>
          </cell>
          <cell r="E17">
            <v>2764.63</v>
          </cell>
          <cell r="F17">
            <v>2934.26</v>
          </cell>
        </row>
        <row r="18">
          <cell r="A18">
            <v>9208</v>
          </cell>
          <cell r="B18">
            <v>2328.11</v>
          </cell>
          <cell r="C18">
            <v>2540.2399999999998</v>
          </cell>
          <cell r="D18">
            <v>2752.36</v>
          </cell>
          <cell r="E18">
            <v>2964.49</v>
          </cell>
          <cell r="F18">
            <v>3176.61</v>
          </cell>
        </row>
        <row r="19">
          <cell r="A19">
            <v>9209</v>
          </cell>
          <cell r="B19">
            <v>2790.78</v>
          </cell>
          <cell r="C19">
            <v>2985.81</v>
          </cell>
          <cell r="D19">
            <v>3180.84</v>
          </cell>
          <cell r="E19">
            <v>3375.87</v>
          </cell>
          <cell r="F19">
            <v>3570.9</v>
          </cell>
        </row>
        <row r="20">
          <cell r="A20">
            <v>9301</v>
          </cell>
          <cell r="B20">
            <v>1996.85</v>
          </cell>
          <cell r="C20">
            <v>2064.92</v>
          </cell>
          <cell r="D20">
            <v>2132.9899999999998</v>
          </cell>
          <cell r="E20">
            <v>2201.06</v>
          </cell>
          <cell r="F20">
            <v>2269.13</v>
          </cell>
        </row>
        <row r="21">
          <cell r="A21">
            <v>9302</v>
          </cell>
          <cell r="B21">
            <v>2525.17</v>
          </cell>
          <cell r="C21">
            <v>2621.93</v>
          </cell>
          <cell r="D21">
            <v>2718.7</v>
          </cell>
          <cell r="E21">
            <v>2815.46</v>
          </cell>
          <cell r="F21">
            <v>2912.23</v>
          </cell>
        </row>
        <row r="22">
          <cell r="A22">
            <v>9303</v>
          </cell>
          <cell r="B22">
            <v>2566.34</v>
          </cell>
          <cell r="C22">
            <v>2687.3</v>
          </cell>
          <cell r="D22">
            <v>2808.26</v>
          </cell>
          <cell r="E22">
            <v>2929.22</v>
          </cell>
          <cell r="F22">
            <v>3050.18</v>
          </cell>
        </row>
        <row r="23">
          <cell r="A23">
            <v>9304</v>
          </cell>
          <cell r="B23">
            <v>3209.61</v>
          </cell>
          <cell r="C23">
            <v>3361.8</v>
          </cell>
          <cell r="D23">
            <v>3513.99</v>
          </cell>
          <cell r="E23">
            <v>3666.18</v>
          </cell>
          <cell r="F23">
            <v>3818.37</v>
          </cell>
        </row>
        <row r="24">
          <cell r="A24">
            <v>9305</v>
          </cell>
          <cell r="B24">
            <v>3264.24</v>
          </cell>
          <cell r="C24">
            <v>3448.55</v>
          </cell>
          <cell r="D24">
            <v>3632.87</v>
          </cell>
          <cell r="E24">
            <v>3817.18</v>
          </cell>
          <cell r="F24">
            <v>4001.49</v>
          </cell>
        </row>
        <row r="25">
          <cell r="A25">
            <v>9306</v>
          </cell>
          <cell r="B25">
            <v>3322.19</v>
          </cell>
          <cell r="C25">
            <v>3540.54</v>
          </cell>
          <cell r="D25">
            <v>3758.9</v>
          </cell>
          <cell r="E25">
            <v>3977.25</v>
          </cell>
          <cell r="F25">
            <v>4195.6099999999997</v>
          </cell>
        </row>
        <row r="26">
          <cell r="A26">
            <v>9307</v>
          </cell>
          <cell r="B26">
            <v>3383.63</v>
          </cell>
          <cell r="C26">
            <v>3638.07</v>
          </cell>
          <cell r="D26">
            <v>3892.51</v>
          </cell>
          <cell r="E26">
            <v>4146.95</v>
          </cell>
          <cell r="F26">
            <v>4401.38</v>
          </cell>
        </row>
        <row r="27">
          <cell r="A27">
            <v>9308</v>
          </cell>
          <cell r="B27">
            <v>3492.17</v>
          </cell>
          <cell r="C27">
            <v>3810.35</v>
          </cell>
          <cell r="D27">
            <v>4128.54</v>
          </cell>
          <cell r="E27">
            <v>4446.7299999999996</v>
          </cell>
          <cell r="F27">
            <v>4764.92</v>
          </cell>
        </row>
        <row r="28">
          <cell r="A28">
            <v>9309</v>
          </cell>
          <cell r="B28">
            <v>4186.17</v>
          </cell>
          <cell r="C28">
            <v>4478.72</v>
          </cell>
          <cell r="D28">
            <v>4771.26</v>
          </cell>
          <cell r="E28">
            <v>5063.8100000000004</v>
          </cell>
          <cell r="F28">
            <v>5356.35</v>
          </cell>
        </row>
        <row r="29">
          <cell r="A29">
            <v>9401</v>
          </cell>
          <cell r="B29">
            <v>2662.46</v>
          </cell>
          <cell r="C29">
            <v>2753.22</v>
          </cell>
          <cell r="D29">
            <v>2843.98</v>
          </cell>
          <cell r="E29">
            <v>2934.74</v>
          </cell>
          <cell r="F29">
            <v>3025.5</v>
          </cell>
        </row>
        <row r="30">
          <cell r="A30">
            <v>9402</v>
          </cell>
          <cell r="B30">
            <v>3366.89</v>
          </cell>
          <cell r="C30">
            <v>3495.91</v>
          </cell>
          <cell r="D30">
            <v>3624.93</v>
          </cell>
          <cell r="E30">
            <v>3753.95</v>
          </cell>
          <cell r="F30">
            <v>3882.97</v>
          </cell>
        </row>
        <row r="31">
          <cell r="A31">
            <v>9403</v>
          </cell>
          <cell r="B31">
            <v>3421.78</v>
          </cell>
          <cell r="C31">
            <v>3583.06</v>
          </cell>
          <cell r="D31">
            <v>3744.34</v>
          </cell>
          <cell r="E31">
            <v>3905.62</v>
          </cell>
          <cell r="F31">
            <v>4066.9</v>
          </cell>
        </row>
        <row r="32">
          <cell r="A32">
            <v>9404</v>
          </cell>
          <cell r="B32">
            <v>4279.4799999999996</v>
          </cell>
          <cell r="C32">
            <v>4482.3999999999996</v>
          </cell>
          <cell r="D32">
            <v>4685.32</v>
          </cell>
          <cell r="E32">
            <v>4888.24</v>
          </cell>
          <cell r="F32">
            <v>5091.16</v>
          </cell>
        </row>
        <row r="33">
          <cell r="A33">
            <v>9405</v>
          </cell>
          <cell r="B33">
            <v>4352.32</v>
          </cell>
          <cell r="C33">
            <v>4598.07</v>
          </cell>
          <cell r="D33">
            <v>4843.82</v>
          </cell>
          <cell r="E33">
            <v>5089.57</v>
          </cell>
          <cell r="F33">
            <v>5335.32</v>
          </cell>
        </row>
        <row r="34">
          <cell r="A34">
            <v>9406</v>
          </cell>
          <cell r="B34">
            <v>4429.58</v>
          </cell>
          <cell r="C34">
            <v>4720.72</v>
          </cell>
          <cell r="D34">
            <v>5011.8599999999997</v>
          </cell>
          <cell r="E34">
            <v>5303</v>
          </cell>
          <cell r="F34">
            <v>5594.14</v>
          </cell>
        </row>
        <row r="35">
          <cell r="A35">
            <v>9407</v>
          </cell>
          <cell r="B35">
            <v>4511.51</v>
          </cell>
          <cell r="C35">
            <v>4850.76</v>
          </cell>
          <cell r="D35">
            <v>5190.01</v>
          </cell>
          <cell r="E35">
            <v>5529.26</v>
          </cell>
          <cell r="F35">
            <v>5868.51</v>
          </cell>
        </row>
        <row r="36">
          <cell r="A36">
            <v>9408</v>
          </cell>
          <cell r="B36">
            <v>4656.22</v>
          </cell>
          <cell r="C36">
            <v>5080.47</v>
          </cell>
          <cell r="D36">
            <v>5504.72</v>
          </cell>
          <cell r="E36">
            <v>5928.97</v>
          </cell>
          <cell r="F36">
            <v>6353.22</v>
          </cell>
        </row>
        <row r="37">
          <cell r="A37">
            <v>9409</v>
          </cell>
          <cell r="B37">
            <v>5581.56</v>
          </cell>
          <cell r="C37">
            <v>5971.62</v>
          </cell>
          <cell r="D37">
            <v>6361.68</v>
          </cell>
          <cell r="E37">
            <v>6751.74</v>
          </cell>
          <cell r="F37">
            <v>7141.8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H"/>
      <sheetName val="SRH-Mem sem HUPE"/>
      <sheetName val="SRH-mem HUPE"/>
      <sheetName val="SRH-mem total"/>
      <sheetName val="Ativos"/>
      <sheetName val="Dados CUCC"/>
      <sheetName val="Dados NUPE"/>
      <sheetName val="Dados TEC-ADM"/>
      <sheetName val="Dados Docentes"/>
      <sheetName val="Parâmetros"/>
      <sheetName val="Concurso Docente"/>
      <sheetName val="Concursos TEC-ADM"/>
      <sheetName val="Trienio"/>
      <sheetName val="CCFG"/>
      <sheetName val="Memória de Calculo SAUDE"/>
      <sheetName val="Memória de Calculo Norm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H"/>
      <sheetName val="SRH-Mem sem HUPE"/>
      <sheetName val="SRH-mem HUPE"/>
      <sheetName val="SRH-mem total"/>
      <sheetName val="Ativos"/>
      <sheetName val="Dados CUCC"/>
      <sheetName val="Dados NUPE"/>
      <sheetName val="Dados TEC-ADM"/>
      <sheetName val="Dados Docentes"/>
      <sheetName val="Parâmetros"/>
      <sheetName val="Concurso Docente"/>
      <sheetName val="Concursos TEC-ADM"/>
      <sheetName val="Trienio"/>
      <sheetName val="CCFG"/>
      <sheetName val="Memória de Calculo SAUDE"/>
      <sheetName val="Memória de Calculo Norm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H"/>
      <sheetName val="SRH-Mem sem HUPE"/>
      <sheetName val="SRH-mem HUPE"/>
      <sheetName val="SRH-mem total"/>
      <sheetName val="Ativos"/>
      <sheetName val="Dados CUCC"/>
      <sheetName val="Dados NUPE"/>
      <sheetName val="Dados TEC-ADM"/>
      <sheetName val="Dados Docentes"/>
      <sheetName val="Parâmetros"/>
      <sheetName val="Concurso Docente"/>
      <sheetName val="Concursos TEC-ADM"/>
      <sheetName val="Trienio"/>
      <sheetName val="CCFG"/>
      <sheetName val="Memória de Calculo SAUDE"/>
      <sheetName val="Memória de Calculo Norm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ivos"/>
      <sheetName val="Dados TEC-ADM"/>
      <sheetName val="PCC"/>
      <sheetName val="IPCA"/>
      <sheetName val="Dados Docentes"/>
      <sheetName val="Parâmetros"/>
      <sheetName val="Concurso Docente"/>
      <sheetName val="Concursos TEC-ADM"/>
      <sheetName val="Trienio"/>
      <sheetName val="CCFG"/>
      <sheetName val="Memória de Calculo SAUDE"/>
      <sheetName val="PESSOAL E ENCARGOS UERJ VIA FES"/>
      <sheetName val="Memória de Calculo Normal"/>
      <sheetName val="PESSOAL E ENCARGOS - EXCETO FES"/>
      <sheetName val="PESSOAL E ENCARGOS - TOTAL UERJ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3">
          <cell r="C13">
            <v>0.23199786102489903</v>
          </cell>
        </row>
        <row r="18">
          <cell r="C18">
            <v>0.41602314463700502</v>
          </cell>
        </row>
        <row r="23">
          <cell r="C23">
            <v>0.68933116882692003</v>
          </cell>
        </row>
        <row r="31">
          <cell r="B31">
            <v>0.59</v>
          </cell>
        </row>
      </sheetData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SSOAL E ENCARGOS-UERJ"/>
      <sheetName val="PESSOAL E ENCARGOS-HUPE"/>
      <sheetName val="PESSOAL E ENCARGOS-TOTAL UERJ"/>
      <sheetName val="Outras Despesas"/>
      <sheetName val="Parâmetros"/>
      <sheetName val="Ativos Abril"/>
      <sheetName val="Dados TEC-ADM"/>
      <sheetName val="Concursos TEC-ADM"/>
      <sheetName val="PCC Tec-adm Prog"/>
      <sheetName val="PCC Tec-adm V2"/>
      <sheetName val="IPCA"/>
      <sheetName val="Dados Docentes"/>
      <sheetName val="Concurso Docente"/>
      <sheetName val="PCC Docentes"/>
      <sheetName val="Trienio"/>
      <sheetName val="PASEP"/>
      <sheetName val="CCFG"/>
      <sheetName val="Jetons"/>
      <sheetName val="Contr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RH"/>
      <sheetName val="SRH-Mem sem HUPE"/>
      <sheetName val="SRH-mem HUPE"/>
      <sheetName val="SRH-mem total"/>
      <sheetName val="Ativos"/>
      <sheetName val="Dados CUCC"/>
      <sheetName val="Dados NUPE"/>
      <sheetName val="Dados TEC-ADM"/>
      <sheetName val="Dados Docentes"/>
      <sheetName val="Parâmetros"/>
      <sheetName val="Concurso Docente"/>
      <sheetName val="Concursos TEC-ADM"/>
      <sheetName val="Trienio"/>
      <sheetName val="CCFG"/>
      <sheetName val="Memória de Calculo SAUDE"/>
      <sheetName val="Memória de Calculo Norm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zoomScale="115" zoomScaleNormal="115" zoomScaleSheetLayoutView="100" workbookViewId="0">
      <selection activeCell="C35" sqref="C35"/>
    </sheetView>
  </sheetViews>
  <sheetFormatPr defaultRowHeight="12.75" x14ac:dyDescent="0.25"/>
  <cols>
    <col min="1" max="1" width="23.42578125" style="1" customWidth="1"/>
    <col min="2" max="2" width="31.85546875" style="1" customWidth="1"/>
    <col min="3" max="3" width="49.140625" style="2" customWidth="1"/>
    <col min="4" max="4" width="13.28515625" style="4" customWidth="1"/>
    <col min="5" max="5" width="16.42578125" style="5" customWidth="1"/>
    <col min="6" max="8" width="13.28515625" style="3" customWidth="1"/>
    <col min="9" max="16384" width="9.140625" style="1"/>
  </cols>
  <sheetData>
    <row r="1" spans="1:8" ht="15" x14ac:dyDescent="0.25">
      <c r="A1" s="63" t="s">
        <v>10</v>
      </c>
      <c r="B1" s="63"/>
      <c r="C1" s="63"/>
      <c r="D1" s="63"/>
      <c r="E1" s="63"/>
      <c r="F1" s="63"/>
      <c r="G1" s="63"/>
      <c r="H1" s="63"/>
    </row>
    <row r="2" spans="1:8" x14ac:dyDescent="0.25">
      <c r="A2" s="6"/>
      <c r="B2" s="7"/>
      <c r="C2" s="8"/>
      <c r="D2" s="9"/>
      <c r="E2" s="10"/>
      <c r="F2" s="11"/>
      <c r="G2" s="11"/>
      <c r="H2" s="12" t="s">
        <v>106</v>
      </c>
    </row>
    <row r="3" spans="1:8" ht="38.25" x14ac:dyDescent="0.25">
      <c r="A3" s="13" t="s">
        <v>11</v>
      </c>
      <c r="B3" s="14" t="s">
        <v>8</v>
      </c>
      <c r="C3" s="14" t="s">
        <v>9</v>
      </c>
      <c r="D3" s="13" t="s">
        <v>12</v>
      </c>
      <c r="E3" s="13" t="s">
        <v>13</v>
      </c>
      <c r="F3" s="13" t="s">
        <v>5</v>
      </c>
      <c r="G3" s="13" t="s">
        <v>7</v>
      </c>
      <c r="H3" s="13" t="s">
        <v>6</v>
      </c>
    </row>
    <row r="4" spans="1:8" x14ac:dyDescent="0.25">
      <c r="A4" s="17"/>
      <c r="B4" s="15"/>
      <c r="C4" s="16"/>
      <c r="D4" s="17"/>
      <c r="E4" s="17"/>
      <c r="F4" s="17"/>
      <c r="G4" s="17"/>
      <c r="H4" s="17"/>
    </row>
    <row r="5" spans="1:8" s="2" customFormat="1" x14ac:dyDescent="0.25">
      <c r="A5" s="59" t="s">
        <v>0</v>
      </c>
      <c r="B5" s="60"/>
      <c r="C5" s="60"/>
      <c r="D5" s="51">
        <f>SUM(D6:D42)</f>
        <v>74643509.860000014</v>
      </c>
      <c r="E5" s="51">
        <f>SUM(E6:E42)</f>
        <v>67052308.739999995</v>
      </c>
      <c r="F5" s="51">
        <f>SUM(F6:F42)</f>
        <v>67052308.739999995</v>
      </c>
      <c r="G5" s="51">
        <f>SUM(G6:G42)</f>
        <v>67052308.739999995</v>
      </c>
      <c r="H5" s="51">
        <f>SUM(H6:H42)</f>
        <v>64071499.399999999</v>
      </c>
    </row>
    <row r="6" spans="1:8" ht="25.5" x14ac:dyDescent="0.25">
      <c r="A6" s="30" t="s">
        <v>109</v>
      </c>
      <c r="B6" s="30" t="s">
        <v>3</v>
      </c>
      <c r="C6" s="25" t="s">
        <v>141</v>
      </c>
      <c r="D6" s="52">
        <v>4106000</v>
      </c>
      <c r="E6" s="52">
        <v>4091240.26</v>
      </c>
      <c r="F6" s="52">
        <f>4119632.26-28392</f>
        <v>4091240.26</v>
      </c>
      <c r="G6" s="52">
        <f>4119632.26-28392</f>
        <v>4091240.26</v>
      </c>
      <c r="H6" s="52">
        <f>4119632.26-28392</f>
        <v>4091240.26</v>
      </c>
    </row>
    <row r="7" spans="1:8" ht="25.5" x14ac:dyDescent="0.25">
      <c r="A7" s="30" t="s">
        <v>110</v>
      </c>
      <c r="B7" s="30" t="s">
        <v>29</v>
      </c>
      <c r="C7" s="25" t="s">
        <v>142</v>
      </c>
      <c r="D7" s="52">
        <v>3600000</v>
      </c>
      <c r="E7" s="52">
        <v>3599843.28</v>
      </c>
      <c r="F7" s="52">
        <v>3599843.28</v>
      </c>
      <c r="G7" s="52">
        <v>3599843.28</v>
      </c>
      <c r="H7" s="52">
        <v>3599843.28</v>
      </c>
    </row>
    <row r="8" spans="1:8" ht="38.25" x14ac:dyDescent="0.25">
      <c r="A8" s="30" t="s">
        <v>111</v>
      </c>
      <c r="B8" s="40" t="s">
        <v>4</v>
      </c>
      <c r="C8" s="25" t="s">
        <v>143</v>
      </c>
      <c r="D8" s="52">
        <v>7494570.5999999996</v>
      </c>
      <c r="E8" s="52">
        <v>7480132.8999999994</v>
      </c>
      <c r="F8" s="52">
        <v>7480132.9000000004</v>
      </c>
      <c r="G8" s="52">
        <v>7480132.9000000004</v>
      </c>
      <c r="H8" s="52">
        <v>7480132.9000000004</v>
      </c>
    </row>
    <row r="9" spans="1:8" ht="63.75" x14ac:dyDescent="0.25">
      <c r="A9" s="30" t="s">
        <v>113</v>
      </c>
      <c r="B9" s="30" t="s">
        <v>3</v>
      </c>
      <c r="C9" s="25" t="s">
        <v>144</v>
      </c>
      <c r="D9" s="52">
        <f>720000+80000</f>
        <v>800000</v>
      </c>
      <c r="E9" s="52">
        <v>796267.8</v>
      </c>
      <c r="F9" s="52">
        <v>796267.8</v>
      </c>
      <c r="G9" s="52">
        <v>796267.8</v>
      </c>
      <c r="H9" s="52">
        <v>796267.8</v>
      </c>
    </row>
    <row r="10" spans="1:8" ht="38.25" x14ac:dyDescent="0.25">
      <c r="A10" s="30" t="s">
        <v>112</v>
      </c>
      <c r="B10" s="30" t="s">
        <v>1</v>
      </c>
      <c r="C10" s="25" t="s">
        <v>145</v>
      </c>
      <c r="D10" s="52">
        <v>3095536</v>
      </c>
      <c r="E10" s="52">
        <v>2701326.5</v>
      </c>
      <c r="F10" s="52">
        <v>2701326.5</v>
      </c>
      <c r="G10" s="52">
        <v>2701326.5</v>
      </c>
      <c r="H10" s="52">
        <v>2701326.5</v>
      </c>
    </row>
    <row r="11" spans="1:8" ht="114.75" x14ac:dyDescent="0.25">
      <c r="A11" s="30" t="s">
        <v>14</v>
      </c>
      <c r="B11" s="30" t="s">
        <v>147</v>
      </c>
      <c r="C11" s="25" t="s">
        <v>38</v>
      </c>
      <c r="D11" s="52">
        <v>3708553</v>
      </c>
      <c r="E11" s="52">
        <v>3559962.68</v>
      </c>
      <c r="F11" s="52">
        <v>3559962.6799999997</v>
      </c>
      <c r="G11" s="52">
        <v>3559962.6799999997</v>
      </c>
      <c r="H11" s="52">
        <v>3409445.74</v>
      </c>
    </row>
    <row r="12" spans="1:8" ht="63.75" x14ac:dyDescent="0.25">
      <c r="A12" s="30" t="s">
        <v>137</v>
      </c>
      <c r="B12" s="30" t="s">
        <v>3</v>
      </c>
      <c r="C12" s="25" t="s">
        <v>136</v>
      </c>
      <c r="D12" s="52">
        <f>3165360+818928</f>
        <v>3984288</v>
      </c>
      <c r="E12" s="52">
        <v>3287696</v>
      </c>
      <c r="F12" s="52">
        <v>3287696</v>
      </c>
      <c r="G12" s="52">
        <v>3287696</v>
      </c>
      <c r="H12" s="52">
        <v>3287696</v>
      </c>
    </row>
    <row r="13" spans="1:8" ht="114.75" x14ac:dyDescent="0.25">
      <c r="A13" s="30" t="s">
        <v>138</v>
      </c>
      <c r="B13" s="30" t="s">
        <v>3</v>
      </c>
      <c r="C13" s="25" t="s">
        <v>39</v>
      </c>
      <c r="D13" s="52">
        <f>1650924+78000</f>
        <v>1728924</v>
      </c>
      <c r="E13" s="52">
        <v>1671445</v>
      </c>
      <c r="F13" s="52">
        <v>1671445</v>
      </c>
      <c r="G13" s="52">
        <v>1671445</v>
      </c>
      <c r="H13" s="52">
        <v>1671445</v>
      </c>
    </row>
    <row r="14" spans="1:8" ht="89.25" x14ac:dyDescent="0.25">
      <c r="A14" s="30" t="s">
        <v>114</v>
      </c>
      <c r="B14" s="30" t="s">
        <v>3</v>
      </c>
      <c r="C14" s="25" t="s">
        <v>148</v>
      </c>
      <c r="D14" s="52">
        <v>3237960</v>
      </c>
      <c r="E14" s="52">
        <v>3050624.4</v>
      </c>
      <c r="F14" s="52">
        <v>3050624.4</v>
      </c>
      <c r="G14" s="52">
        <v>3050624.4</v>
      </c>
      <c r="H14" s="52">
        <v>3050624.4</v>
      </c>
    </row>
    <row r="15" spans="1:8" ht="38.25" x14ac:dyDescent="0.25">
      <c r="A15" s="30" t="s">
        <v>115</v>
      </c>
      <c r="B15" s="30" t="s">
        <v>3</v>
      </c>
      <c r="C15" s="25" t="s">
        <v>40</v>
      </c>
      <c r="D15" s="52">
        <v>4958000</v>
      </c>
      <c r="E15" s="52">
        <v>4811770</v>
      </c>
      <c r="F15" s="52">
        <v>4811770</v>
      </c>
      <c r="G15" s="52">
        <v>4811770</v>
      </c>
      <c r="H15" s="52">
        <v>4811770</v>
      </c>
    </row>
    <row r="16" spans="1:8" ht="51" x14ac:dyDescent="0.25">
      <c r="A16" s="30" t="s">
        <v>116</v>
      </c>
      <c r="B16" s="30" t="s">
        <v>3</v>
      </c>
      <c r="C16" s="25" t="s">
        <v>139</v>
      </c>
      <c r="D16" s="52">
        <v>9080808</v>
      </c>
      <c r="E16" s="52">
        <v>7145937.8300000001</v>
      </c>
      <c r="F16" s="52">
        <v>7145937.8300000001</v>
      </c>
      <c r="G16" s="52">
        <v>7145937.8300000001</v>
      </c>
      <c r="H16" s="52">
        <v>7145937.8300000001</v>
      </c>
    </row>
    <row r="17" spans="1:8" ht="89.25" x14ac:dyDescent="0.25">
      <c r="A17" s="30" t="s">
        <v>117</v>
      </c>
      <c r="B17" s="30" t="s">
        <v>3</v>
      </c>
      <c r="C17" s="26" t="s">
        <v>140</v>
      </c>
      <c r="D17" s="52">
        <v>1783056</v>
      </c>
      <c r="E17" s="52">
        <v>1774600.08</v>
      </c>
      <c r="F17" s="52">
        <v>1774600.08</v>
      </c>
      <c r="G17" s="52">
        <v>1774600.08</v>
      </c>
      <c r="H17" s="52">
        <v>1771879.42</v>
      </c>
    </row>
    <row r="18" spans="1:8" ht="63.75" x14ac:dyDescent="0.25">
      <c r="A18" s="30" t="s">
        <v>118</v>
      </c>
      <c r="B18" s="30" t="s">
        <v>3</v>
      </c>
      <c r="C18" s="40" t="s">
        <v>41</v>
      </c>
      <c r="D18" s="52">
        <f>2511960+60830</f>
        <v>2572790</v>
      </c>
      <c r="E18" s="52">
        <f>2456708.65+57324</f>
        <v>2514032.65</v>
      </c>
      <c r="F18" s="52">
        <f>2456708.65+57324</f>
        <v>2514032.65</v>
      </c>
      <c r="G18" s="52">
        <f>2456708.65+57324</f>
        <v>2514032.65</v>
      </c>
      <c r="H18" s="52">
        <f>2456708.65+57324</f>
        <v>2514032.65</v>
      </c>
    </row>
    <row r="19" spans="1:8" ht="51" x14ac:dyDescent="0.25">
      <c r="A19" s="30" t="s">
        <v>119</v>
      </c>
      <c r="B19" s="30" t="s">
        <v>3</v>
      </c>
      <c r="C19" s="25" t="s">
        <v>42</v>
      </c>
      <c r="D19" s="52">
        <v>7488000</v>
      </c>
      <c r="E19" s="52">
        <v>7475961</v>
      </c>
      <c r="F19" s="52">
        <v>7475961</v>
      </c>
      <c r="G19" s="52">
        <v>7475961</v>
      </c>
      <c r="H19" s="52">
        <v>7475961</v>
      </c>
    </row>
    <row r="20" spans="1:8" ht="76.5" x14ac:dyDescent="0.25">
      <c r="A20" s="30" t="s">
        <v>120</v>
      </c>
      <c r="B20" s="30" t="s">
        <v>3</v>
      </c>
      <c r="C20" s="25" t="s">
        <v>149</v>
      </c>
      <c r="D20" s="52">
        <v>1306800</v>
      </c>
      <c r="E20" s="52">
        <v>1210098</v>
      </c>
      <c r="F20" s="52">
        <v>1210098</v>
      </c>
      <c r="G20" s="52">
        <v>1210098</v>
      </c>
      <c r="H20" s="52">
        <v>1210098</v>
      </c>
    </row>
    <row r="21" spans="1:8" ht="76.5" x14ac:dyDescent="0.25">
      <c r="A21" s="30" t="s">
        <v>121</v>
      </c>
      <c r="B21" s="30" t="s">
        <v>3</v>
      </c>
      <c r="C21" s="27" t="s">
        <v>150</v>
      </c>
      <c r="D21" s="52">
        <v>1132560</v>
      </c>
      <c r="E21" s="52">
        <v>1068770</v>
      </c>
      <c r="F21" s="52">
        <v>1068770</v>
      </c>
      <c r="G21" s="52">
        <v>1068770</v>
      </c>
      <c r="H21" s="52">
        <v>1068770</v>
      </c>
    </row>
    <row r="22" spans="1:8" ht="63.75" x14ac:dyDescent="0.25">
      <c r="A22" s="30" t="s">
        <v>15</v>
      </c>
      <c r="B22" s="30" t="s">
        <v>3</v>
      </c>
      <c r="C22" s="27" t="s">
        <v>43</v>
      </c>
      <c r="D22" s="52">
        <v>974292</v>
      </c>
      <c r="E22" s="52">
        <v>865156</v>
      </c>
      <c r="F22" s="52">
        <v>865156</v>
      </c>
      <c r="G22" s="52">
        <v>865156</v>
      </c>
      <c r="H22" s="52">
        <v>865156</v>
      </c>
    </row>
    <row r="23" spans="1:8" ht="63.75" x14ac:dyDescent="0.25">
      <c r="A23" s="30" t="s">
        <v>16</v>
      </c>
      <c r="B23" s="30" t="s">
        <v>3</v>
      </c>
      <c r="C23" s="27" t="s">
        <v>151</v>
      </c>
      <c r="D23" s="52">
        <v>1578324</v>
      </c>
      <c r="E23" s="52">
        <v>1174442</v>
      </c>
      <c r="F23" s="52">
        <f>1146050+28392</f>
        <v>1174442</v>
      </c>
      <c r="G23" s="52">
        <f>1146050+28392</f>
        <v>1174442</v>
      </c>
      <c r="H23" s="52">
        <f>1146050+28392</f>
        <v>1174442</v>
      </c>
    </row>
    <row r="24" spans="1:8" ht="63.75" x14ac:dyDescent="0.25">
      <c r="A24" s="30" t="s">
        <v>123</v>
      </c>
      <c r="B24" s="30" t="s">
        <v>30</v>
      </c>
      <c r="C24" s="27" t="s">
        <v>44</v>
      </c>
      <c r="D24" s="52">
        <v>64791.5</v>
      </c>
      <c r="E24" s="52">
        <v>34455.199999999997</v>
      </c>
      <c r="F24" s="52">
        <v>34455.199999999997</v>
      </c>
      <c r="G24" s="52">
        <v>34455.199999999997</v>
      </c>
      <c r="H24" s="52">
        <v>34455.199999999997</v>
      </c>
    </row>
    <row r="25" spans="1:8" ht="63.75" x14ac:dyDescent="0.25">
      <c r="A25" s="30" t="s">
        <v>17</v>
      </c>
      <c r="B25" s="30" t="s">
        <v>30</v>
      </c>
      <c r="C25" s="27" t="s">
        <v>153</v>
      </c>
      <c r="D25" s="52">
        <v>173614.2</v>
      </c>
      <c r="E25" s="52">
        <v>116529.50000000001</v>
      </c>
      <c r="F25" s="52">
        <v>116529.5</v>
      </c>
      <c r="G25" s="52">
        <v>116529.5</v>
      </c>
      <c r="H25" s="52">
        <v>116529.5</v>
      </c>
    </row>
    <row r="26" spans="1:8" ht="63.75" x14ac:dyDescent="0.25">
      <c r="A26" s="30" t="s">
        <v>122</v>
      </c>
      <c r="B26" s="30" t="s">
        <v>30</v>
      </c>
      <c r="C26" s="27" t="s">
        <v>152</v>
      </c>
      <c r="D26" s="52">
        <v>69458</v>
      </c>
      <c r="E26" s="52">
        <v>60778.3</v>
      </c>
      <c r="F26" s="52">
        <v>60778.3</v>
      </c>
      <c r="G26" s="52">
        <v>60778.3</v>
      </c>
      <c r="H26" s="52">
        <v>60778.3</v>
      </c>
    </row>
    <row r="27" spans="1:8" ht="63.75" x14ac:dyDescent="0.25">
      <c r="A27" s="30" t="s">
        <v>124</v>
      </c>
      <c r="B27" s="30" t="s">
        <v>30</v>
      </c>
      <c r="C27" s="27" t="s">
        <v>154</v>
      </c>
      <c r="D27" s="52">
        <v>130482.8</v>
      </c>
      <c r="E27" s="52">
        <v>87271.3</v>
      </c>
      <c r="F27" s="52">
        <v>87271.299999999988</v>
      </c>
      <c r="G27" s="52">
        <v>87271.299999999988</v>
      </c>
      <c r="H27" s="52">
        <v>86389.299999999988</v>
      </c>
    </row>
    <row r="28" spans="1:8" ht="51" x14ac:dyDescent="0.25">
      <c r="A28" s="30" t="s">
        <v>125</v>
      </c>
      <c r="B28" s="30" t="s">
        <v>30</v>
      </c>
      <c r="C28" s="27" t="s">
        <v>155</v>
      </c>
      <c r="D28" s="52">
        <v>290868</v>
      </c>
      <c r="E28" s="52">
        <v>194569.2</v>
      </c>
      <c r="F28" s="52">
        <v>194569.2</v>
      </c>
      <c r="G28" s="52">
        <v>194569.2</v>
      </c>
      <c r="H28" s="52">
        <v>187639.2</v>
      </c>
    </row>
    <row r="29" spans="1:8" ht="38.25" x14ac:dyDescent="0.25">
      <c r="A29" s="30" t="s">
        <v>126</v>
      </c>
      <c r="B29" s="30" t="s">
        <v>3</v>
      </c>
      <c r="C29" s="27" t="s">
        <v>157</v>
      </c>
      <c r="D29" s="52">
        <v>300000</v>
      </c>
      <c r="E29" s="52">
        <v>189568.81</v>
      </c>
      <c r="F29" s="52">
        <v>189568.81</v>
      </c>
      <c r="G29" s="52">
        <v>189568.81</v>
      </c>
      <c r="H29" s="52">
        <v>189568.81</v>
      </c>
    </row>
    <row r="30" spans="1:8" ht="25.5" x14ac:dyDescent="0.25">
      <c r="A30" s="30" t="s">
        <v>127</v>
      </c>
      <c r="B30" s="30" t="s">
        <v>3</v>
      </c>
      <c r="C30" s="27" t="s">
        <v>156</v>
      </c>
      <c r="D30" s="52">
        <v>2630565.17</v>
      </c>
      <c r="E30" s="52">
        <v>2630565.16</v>
      </c>
      <c r="F30" s="52">
        <v>2630565.16</v>
      </c>
      <c r="G30" s="52">
        <v>2630565.16</v>
      </c>
      <c r="H30" s="52">
        <v>266844.15000000002</v>
      </c>
    </row>
    <row r="31" spans="1:8" ht="38.25" x14ac:dyDescent="0.25">
      <c r="A31" s="30" t="s">
        <v>18</v>
      </c>
      <c r="B31" s="30" t="s">
        <v>31</v>
      </c>
      <c r="C31" s="27" t="s">
        <v>158</v>
      </c>
      <c r="D31" s="52">
        <v>595000</v>
      </c>
      <c r="E31" s="52">
        <v>415970.5</v>
      </c>
      <c r="F31" s="52">
        <v>415970.5</v>
      </c>
      <c r="G31" s="52">
        <v>415970.5</v>
      </c>
      <c r="H31" s="52">
        <v>410718.5</v>
      </c>
    </row>
    <row r="32" spans="1:8" ht="25.5" x14ac:dyDescent="0.25">
      <c r="A32" s="48" t="s">
        <v>19</v>
      </c>
      <c r="B32" s="48" t="s">
        <v>32</v>
      </c>
      <c r="C32" s="46" t="s">
        <v>159</v>
      </c>
      <c r="D32" s="52">
        <v>83200</v>
      </c>
      <c r="E32" s="52">
        <v>0</v>
      </c>
      <c r="F32" s="52">
        <v>0</v>
      </c>
      <c r="G32" s="52">
        <v>0</v>
      </c>
      <c r="H32" s="52">
        <v>0</v>
      </c>
    </row>
    <row r="33" spans="1:8" ht="89.25" x14ac:dyDescent="0.25">
      <c r="A33" s="48" t="s">
        <v>20</v>
      </c>
      <c r="B33" s="48" t="s">
        <v>30</v>
      </c>
      <c r="C33" s="46" t="s">
        <v>45</v>
      </c>
      <c r="D33" s="52">
        <v>22500</v>
      </c>
      <c r="E33" s="52">
        <v>0</v>
      </c>
      <c r="F33" s="52">
        <v>0</v>
      </c>
      <c r="G33" s="52">
        <v>0</v>
      </c>
      <c r="H33" s="52">
        <v>0</v>
      </c>
    </row>
    <row r="34" spans="1:8" ht="38.25" x14ac:dyDescent="0.25">
      <c r="A34" s="40" t="s">
        <v>21</v>
      </c>
      <c r="B34" s="40" t="s">
        <v>33</v>
      </c>
      <c r="C34" s="26" t="s">
        <v>107</v>
      </c>
      <c r="D34" s="52">
        <f>2553100+677197.05</f>
        <v>3230297.05</v>
      </c>
      <c r="E34" s="52">
        <f>2380550+23960</f>
        <v>2404510</v>
      </c>
      <c r="F34" s="52">
        <f>2380550+23960</f>
        <v>2404510</v>
      </c>
      <c r="G34" s="52">
        <f>2380550+23960</f>
        <v>2404510</v>
      </c>
      <c r="H34" s="52">
        <v>2380550</v>
      </c>
    </row>
    <row r="35" spans="1:8" ht="81.75" customHeight="1" x14ac:dyDescent="0.25">
      <c r="A35" s="30" t="s">
        <v>22</v>
      </c>
      <c r="B35" s="30" t="s">
        <v>30</v>
      </c>
      <c r="C35" s="27" t="s">
        <v>46</v>
      </c>
      <c r="D35" s="52">
        <v>100000</v>
      </c>
      <c r="E35" s="52">
        <v>27052</v>
      </c>
      <c r="F35" s="52">
        <v>27052</v>
      </c>
      <c r="G35" s="52">
        <v>27052</v>
      </c>
      <c r="H35" s="52">
        <v>26524</v>
      </c>
    </row>
    <row r="36" spans="1:8" ht="38.25" x14ac:dyDescent="0.25">
      <c r="A36" s="30" t="s">
        <v>23</v>
      </c>
      <c r="B36" s="30" t="s">
        <v>3</v>
      </c>
      <c r="C36" s="27" t="s">
        <v>47</v>
      </c>
      <c r="D36" s="52">
        <v>1140546</v>
      </c>
      <c r="E36" s="52">
        <v>1138477.3999999999</v>
      </c>
      <c r="F36" s="52">
        <v>1138477.3999999999</v>
      </c>
      <c r="G36" s="52">
        <v>1138477.3999999999</v>
      </c>
      <c r="H36" s="52">
        <v>1138477.3999999999</v>
      </c>
    </row>
    <row r="37" spans="1:8" ht="25.5" x14ac:dyDescent="0.25">
      <c r="A37" s="64" t="s">
        <v>24</v>
      </c>
      <c r="B37" s="30" t="s">
        <v>3</v>
      </c>
      <c r="C37" s="27" t="s">
        <v>48</v>
      </c>
      <c r="D37" s="52">
        <v>958677</v>
      </c>
      <c r="E37" s="52">
        <v>55940</v>
      </c>
      <c r="F37" s="52">
        <v>55940</v>
      </c>
      <c r="G37" s="52">
        <v>55940</v>
      </c>
      <c r="H37" s="52">
        <v>55940</v>
      </c>
    </row>
    <row r="38" spans="1:8" x14ac:dyDescent="0.25">
      <c r="A38" s="64"/>
      <c r="B38" s="30" t="s">
        <v>3</v>
      </c>
      <c r="C38" s="47" t="s">
        <v>49</v>
      </c>
      <c r="D38" s="52">
        <v>499944</v>
      </c>
      <c r="E38" s="52">
        <v>14800</v>
      </c>
      <c r="F38" s="52">
        <v>14800</v>
      </c>
      <c r="G38" s="52">
        <v>14800</v>
      </c>
      <c r="H38" s="52">
        <v>14800</v>
      </c>
    </row>
    <row r="39" spans="1:8" ht="51" x14ac:dyDescent="0.25">
      <c r="A39" s="40" t="s">
        <v>25</v>
      </c>
      <c r="B39" s="50" t="s">
        <v>34</v>
      </c>
      <c r="C39" s="40" t="s">
        <v>50</v>
      </c>
      <c r="D39" s="52">
        <f>362667.65+577023</f>
        <v>939690.65</v>
      </c>
      <c r="E39" s="52">
        <f>319529.5+331046</f>
        <v>650575.5</v>
      </c>
      <c r="F39" s="52">
        <f>319529.5+331046</f>
        <v>650575.5</v>
      </c>
      <c r="G39" s="52">
        <f>319529.5+331046</f>
        <v>650575.5</v>
      </c>
      <c r="H39" s="52">
        <v>243903.78999999998</v>
      </c>
    </row>
    <row r="40" spans="1:8" ht="114.75" x14ac:dyDescent="0.25">
      <c r="A40" s="30" t="s">
        <v>26</v>
      </c>
      <c r="B40" s="30" t="s">
        <v>35</v>
      </c>
      <c r="C40" s="27" t="s">
        <v>51</v>
      </c>
      <c r="D40" s="52">
        <v>397110.47</v>
      </c>
      <c r="E40" s="52">
        <v>397110.47</v>
      </c>
      <c r="F40" s="52">
        <v>397110.47000000003</v>
      </c>
      <c r="G40" s="52">
        <v>397110.47000000003</v>
      </c>
      <c r="H40" s="52">
        <v>397110.47000000003</v>
      </c>
    </row>
    <row r="41" spans="1:8" ht="38.25" x14ac:dyDescent="0.25">
      <c r="A41" s="30" t="s">
        <v>27</v>
      </c>
      <c r="B41" s="30" t="s">
        <v>36</v>
      </c>
      <c r="C41" s="27" t="s">
        <v>160</v>
      </c>
      <c r="D41" s="52">
        <v>233046</v>
      </c>
      <c r="E41" s="52">
        <v>222640</v>
      </c>
      <c r="F41" s="52">
        <v>222640</v>
      </c>
      <c r="G41" s="52">
        <v>222640</v>
      </c>
      <c r="H41" s="52">
        <v>222640</v>
      </c>
    </row>
    <row r="42" spans="1:8" ht="38.25" x14ac:dyDescent="0.25">
      <c r="A42" s="30" t="s">
        <v>28</v>
      </c>
      <c r="B42" s="30" t="s">
        <v>37</v>
      </c>
      <c r="C42" s="27" t="s">
        <v>52</v>
      </c>
      <c r="D42" s="52">
        <v>153257.42000000001</v>
      </c>
      <c r="E42" s="52">
        <v>132189.01999999999</v>
      </c>
      <c r="F42" s="52">
        <v>132189.01999999999</v>
      </c>
      <c r="G42" s="52">
        <v>132189.01999999999</v>
      </c>
      <c r="H42" s="52">
        <v>112562</v>
      </c>
    </row>
    <row r="43" spans="1:8" s="2" customFormat="1" x14ac:dyDescent="0.25">
      <c r="A43" s="59" t="s">
        <v>53</v>
      </c>
      <c r="B43" s="60"/>
      <c r="C43" s="60"/>
      <c r="D43" s="51">
        <f>SUM(D44)</f>
        <v>3442935.88</v>
      </c>
      <c r="E43" s="51">
        <f>SUM(E44)</f>
        <v>2931412.4</v>
      </c>
      <c r="F43" s="51">
        <f>SUM(F44)</f>
        <v>2931412.4000000004</v>
      </c>
      <c r="G43" s="51">
        <f>SUM(G44)</f>
        <v>2931412.4000000004</v>
      </c>
      <c r="H43" s="51">
        <f>SUM(H44)</f>
        <v>2840177.1300000004</v>
      </c>
    </row>
    <row r="44" spans="1:8" ht="76.5" x14ac:dyDescent="0.25">
      <c r="A44" s="30" t="s">
        <v>54</v>
      </c>
      <c r="B44" s="28" t="s">
        <v>55</v>
      </c>
      <c r="C44" s="29" t="s">
        <v>56</v>
      </c>
      <c r="D44" s="52">
        <v>3442935.88</v>
      </c>
      <c r="E44" s="52">
        <v>2931412.4</v>
      </c>
      <c r="F44" s="52">
        <v>2931412.4000000004</v>
      </c>
      <c r="G44" s="52">
        <v>2931412.4000000004</v>
      </c>
      <c r="H44" s="52">
        <v>2840177.1300000004</v>
      </c>
    </row>
    <row r="45" spans="1:8" s="2" customFormat="1" x14ac:dyDescent="0.25">
      <c r="A45" s="59" t="s">
        <v>57</v>
      </c>
      <c r="B45" s="60"/>
      <c r="C45" s="60"/>
      <c r="D45" s="51">
        <f>SUM(D46:D47)</f>
        <v>366550</v>
      </c>
      <c r="E45" s="51">
        <f>SUM(E46:E47)</f>
        <v>139235.13</v>
      </c>
      <c r="F45" s="51">
        <f>SUM(F46:F47)</f>
        <v>139235.13</v>
      </c>
      <c r="G45" s="51">
        <f>SUM(G46:G47)</f>
        <v>139235.13</v>
      </c>
      <c r="H45" s="51">
        <f>SUM(H46:H47)</f>
        <v>32987</v>
      </c>
    </row>
    <row r="46" spans="1:8" ht="25.5" x14ac:dyDescent="0.25">
      <c r="A46" s="30" t="s">
        <v>128</v>
      </c>
      <c r="B46" s="30" t="s">
        <v>58</v>
      </c>
      <c r="C46" s="25" t="s">
        <v>59</v>
      </c>
      <c r="D46" s="52">
        <v>46550</v>
      </c>
      <c r="E46" s="52">
        <v>32987</v>
      </c>
      <c r="F46" s="52">
        <v>32987</v>
      </c>
      <c r="G46" s="52">
        <v>32987</v>
      </c>
      <c r="H46" s="52">
        <v>32987</v>
      </c>
    </row>
    <row r="47" spans="1:8" ht="25.5" x14ac:dyDescent="0.25">
      <c r="A47" s="30" t="s">
        <v>129</v>
      </c>
      <c r="B47" s="30" t="s">
        <v>58</v>
      </c>
      <c r="C47" s="41" t="s">
        <v>60</v>
      </c>
      <c r="D47" s="52">
        <v>320000</v>
      </c>
      <c r="E47" s="52">
        <v>106248.13</v>
      </c>
      <c r="F47" s="52">
        <v>106248.13</v>
      </c>
      <c r="G47" s="52">
        <v>106248.13</v>
      </c>
      <c r="H47" s="52">
        <v>0</v>
      </c>
    </row>
    <row r="48" spans="1:8" s="2" customFormat="1" x14ac:dyDescent="0.25">
      <c r="A48" s="59" t="s">
        <v>61</v>
      </c>
      <c r="B48" s="60"/>
      <c r="C48" s="60"/>
      <c r="D48" s="51">
        <f>SUM(D49)</f>
        <v>348428</v>
      </c>
      <c r="E48" s="51">
        <f>SUM(E49)</f>
        <v>348428</v>
      </c>
      <c r="F48" s="51">
        <f>SUM(F49)</f>
        <v>348428</v>
      </c>
      <c r="G48" s="51">
        <f>SUM(G49)</f>
        <v>348428</v>
      </c>
      <c r="H48" s="51">
        <f>SUM(H49)</f>
        <v>348428</v>
      </c>
    </row>
    <row r="49" spans="1:8" ht="47.25" x14ac:dyDescent="0.25">
      <c r="A49" s="30" t="s">
        <v>130</v>
      </c>
      <c r="B49" s="42" t="s">
        <v>63</v>
      </c>
      <c r="C49" s="43" t="s">
        <v>62</v>
      </c>
      <c r="D49" s="52">
        <v>348428</v>
      </c>
      <c r="E49" s="52">
        <v>348428</v>
      </c>
      <c r="F49" s="52">
        <v>348428</v>
      </c>
      <c r="G49" s="52">
        <v>348428</v>
      </c>
      <c r="H49" s="52">
        <v>348428</v>
      </c>
    </row>
    <row r="50" spans="1:8" s="2" customFormat="1" x14ac:dyDescent="0.25">
      <c r="A50" s="59" t="s">
        <v>64</v>
      </c>
      <c r="B50" s="60"/>
      <c r="C50" s="60"/>
      <c r="D50" s="51">
        <f>SUM(D51)</f>
        <v>2391000</v>
      </c>
      <c r="E50" s="51">
        <f>SUM(E51)</f>
        <v>2152768.21</v>
      </c>
      <c r="F50" s="51">
        <f>SUM(F51)</f>
        <v>2152768.21</v>
      </c>
      <c r="G50" s="51">
        <f>SUM(G51)</f>
        <v>2152768.21</v>
      </c>
      <c r="H50" s="51">
        <f>SUM(H51)</f>
        <v>1881315.59</v>
      </c>
    </row>
    <row r="51" spans="1:8" ht="60" x14ac:dyDescent="0.25">
      <c r="A51" s="48" t="s">
        <v>131</v>
      </c>
      <c r="B51" s="44" t="s">
        <v>65</v>
      </c>
      <c r="C51" s="49" t="s">
        <v>66</v>
      </c>
      <c r="D51" s="52">
        <v>2391000</v>
      </c>
      <c r="E51" s="52">
        <v>2152768.21</v>
      </c>
      <c r="F51" s="53">
        <v>2152768.21</v>
      </c>
      <c r="G51" s="53">
        <v>2152768.21</v>
      </c>
      <c r="H51" s="53">
        <v>1881315.59</v>
      </c>
    </row>
    <row r="52" spans="1:8" s="19" customFormat="1" x14ac:dyDescent="0.25">
      <c r="A52" s="59" t="s">
        <v>67</v>
      </c>
      <c r="B52" s="60"/>
      <c r="C52" s="60"/>
      <c r="D52" s="51">
        <f>SUM(D53:D54)</f>
        <v>2127012.92</v>
      </c>
      <c r="E52" s="51">
        <f>SUM(E53:E54)</f>
        <v>1982059.8199999998</v>
      </c>
      <c r="F52" s="51">
        <f>SUM(F53:F54)</f>
        <v>1982059.82</v>
      </c>
      <c r="G52" s="51">
        <f>SUM(G53:G54)</f>
        <v>1982059.82</v>
      </c>
      <c r="H52" s="51">
        <f>SUM(H53:H54)</f>
        <v>1901021.17</v>
      </c>
    </row>
    <row r="53" spans="1:8" ht="63.75" x14ac:dyDescent="0.25">
      <c r="A53" s="30" t="s">
        <v>132</v>
      </c>
      <c r="B53" s="30" t="s">
        <v>135</v>
      </c>
      <c r="C53" s="25" t="s">
        <v>2</v>
      </c>
      <c r="D53" s="54">
        <v>2092012.92</v>
      </c>
      <c r="E53" s="54">
        <v>1967809.8199999998</v>
      </c>
      <c r="F53" s="54">
        <v>1967809.82</v>
      </c>
      <c r="G53" s="54">
        <v>1967809.82</v>
      </c>
      <c r="H53" s="54">
        <v>1886771.17</v>
      </c>
    </row>
    <row r="54" spans="1:8" ht="38.25" x14ac:dyDescent="0.25">
      <c r="A54" s="30" t="s">
        <v>69</v>
      </c>
      <c r="B54" s="30" t="s">
        <v>68</v>
      </c>
      <c r="C54" s="25" t="s">
        <v>162</v>
      </c>
      <c r="D54" s="54">
        <v>35000</v>
      </c>
      <c r="E54" s="52">
        <v>14250</v>
      </c>
      <c r="F54" s="53">
        <v>14250</v>
      </c>
      <c r="G54" s="53">
        <v>14250</v>
      </c>
      <c r="H54" s="53">
        <v>14250</v>
      </c>
    </row>
    <row r="55" spans="1:8" s="19" customFormat="1" x14ac:dyDescent="0.25">
      <c r="A55" s="59" t="s">
        <v>70</v>
      </c>
      <c r="B55" s="60"/>
      <c r="C55" s="60"/>
      <c r="D55" s="51">
        <f>SUM(D56)</f>
        <v>800000</v>
      </c>
      <c r="E55" s="51">
        <f>SUM(E56)</f>
        <v>376982.18</v>
      </c>
      <c r="F55" s="51">
        <f>SUM(F56)</f>
        <v>376982.18</v>
      </c>
      <c r="G55" s="51">
        <f>SUM(G56)</f>
        <v>376982.18</v>
      </c>
      <c r="H55" s="51">
        <f>SUM(H56)</f>
        <v>376982.18</v>
      </c>
    </row>
    <row r="56" spans="1:8" ht="38.25" x14ac:dyDescent="0.25">
      <c r="A56" s="30" t="s">
        <v>71</v>
      </c>
      <c r="B56" s="30" t="s">
        <v>163</v>
      </c>
      <c r="C56" s="25" t="s">
        <v>161</v>
      </c>
      <c r="D56" s="54">
        <v>800000</v>
      </c>
      <c r="E56" s="54">
        <v>376982.18</v>
      </c>
      <c r="F56" s="53">
        <v>376982.18</v>
      </c>
      <c r="G56" s="53">
        <v>376982.18</v>
      </c>
      <c r="H56" s="53">
        <v>376982.18</v>
      </c>
    </row>
    <row r="57" spans="1:8" s="19" customFormat="1" x14ac:dyDescent="0.25">
      <c r="A57" s="59" t="s">
        <v>72</v>
      </c>
      <c r="B57" s="60"/>
      <c r="C57" s="60"/>
      <c r="D57" s="51">
        <f>SUM(D58:D63)</f>
        <v>1640302.22</v>
      </c>
      <c r="E57" s="51">
        <f>SUM(E58:E63)</f>
        <v>1024040.9299999999</v>
      </c>
      <c r="F57" s="51">
        <f>SUM(F58:F63)</f>
        <v>1024040.9299999999</v>
      </c>
      <c r="G57" s="51">
        <f>SUM(G58:G63)</f>
        <v>1024040.9299999999</v>
      </c>
      <c r="H57" s="51">
        <f>SUM(H58:H63)</f>
        <v>948474.86999999988</v>
      </c>
    </row>
    <row r="58" spans="1:8" ht="63.75" x14ac:dyDescent="0.25">
      <c r="A58" s="30" t="s">
        <v>73</v>
      </c>
      <c r="B58" s="30" t="s">
        <v>77</v>
      </c>
      <c r="C58" s="25" t="s">
        <v>80</v>
      </c>
      <c r="D58" s="54">
        <v>384871.42</v>
      </c>
      <c r="E58" s="52">
        <v>53968</v>
      </c>
      <c r="F58" s="52">
        <v>53968</v>
      </c>
      <c r="G58" s="52">
        <v>53968</v>
      </c>
      <c r="H58" s="52">
        <v>53968</v>
      </c>
    </row>
    <row r="59" spans="1:8" ht="25.5" x14ac:dyDescent="0.25">
      <c r="A59" s="30" t="s">
        <v>74</v>
      </c>
      <c r="B59" s="30" t="s">
        <v>78</v>
      </c>
      <c r="C59" s="25" t="s">
        <v>81</v>
      </c>
      <c r="D59" s="54">
        <v>2850</v>
      </c>
      <c r="E59" s="52">
        <v>1510.5</v>
      </c>
      <c r="F59" s="52">
        <v>1510.5</v>
      </c>
      <c r="G59" s="52">
        <v>1510.5</v>
      </c>
      <c r="H59" s="52">
        <v>1510.5</v>
      </c>
    </row>
    <row r="60" spans="1:8" x14ac:dyDescent="0.25">
      <c r="A60" s="30" t="s">
        <v>75</v>
      </c>
      <c r="B60" s="30" t="s">
        <v>79</v>
      </c>
      <c r="C60" s="25" t="s">
        <v>82</v>
      </c>
      <c r="D60" s="54">
        <v>100000</v>
      </c>
      <c r="E60" s="52">
        <v>97264.68</v>
      </c>
      <c r="F60" s="52">
        <v>97264.68</v>
      </c>
      <c r="G60" s="52">
        <v>97264.68</v>
      </c>
      <c r="H60" s="52">
        <v>97264.68</v>
      </c>
    </row>
    <row r="61" spans="1:8" ht="25.5" x14ac:dyDescent="0.25">
      <c r="A61" s="30" t="s">
        <v>76</v>
      </c>
      <c r="B61" s="30" t="s">
        <v>78</v>
      </c>
      <c r="C61" s="25" t="s">
        <v>83</v>
      </c>
      <c r="D61" s="54">
        <v>10687.5</v>
      </c>
      <c r="E61" s="52">
        <v>5187</v>
      </c>
      <c r="F61" s="52">
        <v>5187</v>
      </c>
      <c r="G61" s="52">
        <v>5187</v>
      </c>
      <c r="H61" s="52">
        <v>0</v>
      </c>
    </row>
    <row r="62" spans="1:8" s="19" customFormat="1" x14ac:dyDescent="0.25">
      <c r="A62" s="61" t="s">
        <v>146</v>
      </c>
      <c r="B62" s="62"/>
      <c r="C62" s="62"/>
      <c r="D62" s="55"/>
      <c r="E62" s="55"/>
      <c r="F62" s="55"/>
      <c r="G62" s="55"/>
      <c r="H62" s="55"/>
    </row>
    <row r="63" spans="1:8" ht="25.5" x14ac:dyDescent="0.25">
      <c r="A63" s="30" t="s">
        <v>103</v>
      </c>
      <c r="B63" s="30" t="s">
        <v>101</v>
      </c>
      <c r="C63" s="25" t="s">
        <v>102</v>
      </c>
      <c r="D63" s="54">
        <v>1141893.3</v>
      </c>
      <c r="E63" s="52">
        <v>866110.75</v>
      </c>
      <c r="F63" s="52">
        <v>866110.75</v>
      </c>
      <c r="G63" s="52">
        <v>866110.75</v>
      </c>
      <c r="H63" s="52">
        <v>795731.69</v>
      </c>
    </row>
    <row r="64" spans="1:8" s="19" customFormat="1" x14ac:dyDescent="0.25">
      <c r="A64" s="59" t="s">
        <v>84</v>
      </c>
      <c r="B64" s="60"/>
      <c r="C64" s="60"/>
      <c r="D64" s="51">
        <f>SUM(D65)</f>
        <v>87584.74</v>
      </c>
      <c r="E64" s="51">
        <f>SUM(E65)</f>
        <v>87584.74</v>
      </c>
      <c r="F64" s="51">
        <f>SUM(F65)</f>
        <v>87584.739999999991</v>
      </c>
      <c r="G64" s="51">
        <f>SUM(G65)</f>
        <v>87584.739999999991</v>
      </c>
      <c r="H64" s="51">
        <f>SUM(H65)</f>
        <v>87584.739999999991</v>
      </c>
    </row>
    <row r="65" spans="1:8" ht="63.75" x14ac:dyDescent="0.25">
      <c r="A65" s="30" t="s">
        <v>87</v>
      </c>
      <c r="B65" s="30" t="s">
        <v>85</v>
      </c>
      <c r="C65" s="25" t="s">
        <v>86</v>
      </c>
      <c r="D65" s="54">
        <v>87584.74</v>
      </c>
      <c r="E65" s="52">
        <v>87584.74</v>
      </c>
      <c r="F65" s="52">
        <v>87584.739999999991</v>
      </c>
      <c r="G65" s="52">
        <v>87584.739999999991</v>
      </c>
      <c r="H65" s="52">
        <v>87584.739999999991</v>
      </c>
    </row>
    <row r="66" spans="1:8" s="19" customFormat="1" x14ac:dyDescent="0.25">
      <c r="A66" s="59" t="s">
        <v>104</v>
      </c>
      <c r="B66" s="60"/>
      <c r="C66" s="60"/>
      <c r="D66" s="51">
        <f>SUM(D67)</f>
        <v>78120</v>
      </c>
      <c r="E66" s="51">
        <f>SUM(E67)</f>
        <v>78120</v>
      </c>
      <c r="F66" s="51">
        <f>SUM(F67)</f>
        <v>78120</v>
      </c>
      <c r="G66" s="51">
        <f>SUM(G67)</f>
        <v>78120</v>
      </c>
      <c r="H66" s="51">
        <f>SUM(H67)</f>
        <v>65738</v>
      </c>
    </row>
    <row r="67" spans="1:8" ht="25.5" x14ac:dyDescent="0.25">
      <c r="A67" s="24" t="s">
        <v>89</v>
      </c>
      <c r="B67" s="24" t="s">
        <v>88</v>
      </c>
      <c r="C67" s="25" t="s">
        <v>90</v>
      </c>
      <c r="D67" s="54">
        <v>78120</v>
      </c>
      <c r="E67" s="52">
        <v>78120</v>
      </c>
      <c r="F67" s="52">
        <v>78120</v>
      </c>
      <c r="G67" s="52">
        <v>78120</v>
      </c>
      <c r="H67" s="52">
        <v>65738</v>
      </c>
    </row>
    <row r="68" spans="1:8" s="19" customFormat="1" x14ac:dyDescent="0.25">
      <c r="A68" s="59" t="s">
        <v>91</v>
      </c>
      <c r="B68" s="60"/>
      <c r="C68" s="60"/>
      <c r="D68" s="51">
        <f>SUM(D69)</f>
        <v>125000</v>
      </c>
      <c r="E68" s="51">
        <f>SUM(E69)</f>
        <v>124370</v>
      </c>
      <c r="F68" s="51">
        <f>SUM(F69)</f>
        <v>124370</v>
      </c>
      <c r="G68" s="51">
        <f>SUM(G69)</f>
        <v>124370</v>
      </c>
      <c r="H68" s="51">
        <f>SUM(H69)</f>
        <v>123215</v>
      </c>
    </row>
    <row r="69" spans="1:8" ht="38.25" x14ac:dyDescent="0.25">
      <c r="A69" s="30" t="s">
        <v>93</v>
      </c>
      <c r="B69" s="30" t="s">
        <v>92</v>
      </c>
      <c r="C69" s="25" t="s">
        <v>94</v>
      </c>
      <c r="D69" s="54">
        <v>125000</v>
      </c>
      <c r="E69" s="52">
        <v>124370</v>
      </c>
      <c r="F69" s="52">
        <v>124370</v>
      </c>
      <c r="G69" s="52">
        <v>124370</v>
      </c>
      <c r="H69" s="52">
        <v>123215</v>
      </c>
    </row>
    <row r="70" spans="1:8" s="19" customFormat="1" x14ac:dyDescent="0.25">
      <c r="A70" s="59" t="s">
        <v>95</v>
      </c>
      <c r="B70" s="60"/>
      <c r="C70" s="60"/>
      <c r="D70" s="51">
        <f>SUM(D71)</f>
        <v>744871.14</v>
      </c>
      <c r="E70" s="51">
        <f>SUM(E71)</f>
        <v>478844.06</v>
      </c>
      <c r="F70" s="51">
        <f>SUM(F71)</f>
        <v>478844.06</v>
      </c>
      <c r="G70" s="51">
        <f>SUM(G71)</f>
        <v>478844.06</v>
      </c>
      <c r="H70" s="51">
        <f>SUM(H71)</f>
        <v>424973.87</v>
      </c>
    </row>
    <row r="71" spans="1:8" ht="38.25" x14ac:dyDescent="0.25">
      <c r="A71" s="30" t="s">
        <v>133</v>
      </c>
      <c r="B71" s="45" t="s">
        <v>96</v>
      </c>
      <c r="C71" s="25" t="s">
        <v>97</v>
      </c>
      <c r="D71" s="54">
        <v>744871.14</v>
      </c>
      <c r="E71" s="56">
        <v>478844.06</v>
      </c>
      <c r="F71" s="56">
        <v>478844.06</v>
      </c>
      <c r="G71" s="56">
        <v>478844.06</v>
      </c>
      <c r="H71" s="56">
        <v>424973.87</v>
      </c>
    </row>
    <row r="72" spans="1:8" s="19" customFormat="1" x14ac:dyDescent="0.25">
      <c r="A72" s="59" t="s">
        <v>98</v>
      </c>
      <c r="B72" s="60"/>
      <c r="C72" s="60"/>
      <c r="D72" s="51">
        <f>SUM(D73)</f>
        <v>408199.92</v>
      </c>
      <c r="E72" s="51">
        <f>SUM(E73)</f>
        <v>292258.63</v>
      </c>
      <c r="F72" s="51">
        <f>SUM(F73)</f>
        <v>292258.63</v>
      </c>
      <c r="G72" s="51">
        <f>SUM(G73)</f>
        <v>292258.63</v>
      </c>
      <c r="H72" s="51">
        <f>SUM(H73)</f>
        <v>61889.67</v>
      </c>
    </row>
    <row r="73" spans="1:8" ht="25.5" x14ac:dyDescent="0.25">
      <c r="A73" s="30" t="s">
        <v>134</v>
      </c>
      <c r="B73" s="45" t="s">
        <v>99</v>
      </c>
      <c r="C73" s="25" t="s">
        <v>100</v>
      </c>
      <c r="D73" s="54">
        <v>408199.92</v>
      </c>
      <c r="E73" s="54">
        <v>292258.63</v>
      </c>
      <c r="F73" s="54">
        <v>292258.63</v>
      </c>
      <c r="G73" s="54">
        <v>292258.63</v>
      </c>
      <c r="H73" s="54">
        <v>61889.67</v>
      </c>
    </row>
    <row r="74" spans="1:8" x14ac:dyDescent="0.25">
      <c r="A74" s="31"/>
      <c r="B74" s="31"/>
      <c r="C74" s="32"/>
      <c r="D74" s="57"/>
      <c r="E74" s="55"/>
      <c r="F74" s="55"/>
      <c r="G74" s="55"/>
      <c r="H74" s="55"/>
    </row>
    <row r="75" spans="1:8" x14ac:dyDescent="0.25">
      <c r="A75" s="33"/>
      <c r="B75" s="34"/>
      <c r="C75" s="14" t="s">
        <v>105</v>
      </c>
      <c r="D75" s="58">
        <f>SUM(D62,D72,D70,D68,D66,D64,D57,D55,D52,D50,D48,D45,D43,D5)</f>
        <v>87203514.680000007</v>
      </c>
      <c r="E75" s="58">
        <f>SUM(E62,E72,E70,E68,E66,E64,E57,E55,E52,E50,E48,E45,E43,E5)</f>
        <v>77068412.839999989</v>
      </c>
      <c r="F75" s="58">
        <f>SUM(F62,F72,F70,F68,F66,F64,F57,F55,F52,F50,F48,F45,F43,F5)</f>
        <v>77068412.840000004</v>
      </c>
      <c r="G75" s="58">
        <f>SUM(G62,G72,G70,G68,G66,G64,G57,G55,G52,G50,G48,G45,G43,G5)</f>
        <v>77068412.840000004</v>
      </c>
      <c r="H75" s="58">
        <f>SUM(H62,H72,H70,H68,H66,H64,H57,H55,H52,H50,H48,H45,H43,H5)</f>
        <v>73164286.620000005</v>
      </c>
    </row>
    <row r="76" spans="1:8" s="39" customFormat="1" ht="15.75" x14ac:dyDescent="0.25">
      <c r="A76" s="23" t="s">
        <v>108</v>
      </c>
      <c r="B76" s="35"/>
      <c r="C76" s="23"/>
      <c r="D76" s="36"/>
      <c r="E76" s="37"/>
      <c r="F76" s="38"/>
      <c r="G76" s="38"/>
      <c r="H76" s="38"/>
    </row>
    <row r="78" spans="1:8" x14ac:dyDescent="0.25">
      <c r="D78" s="18"/>
      <c r="E78" s="18"/>
      <c r="F78" s="18"/>
      <c r="G78" s="18"/>
      <c r="H78" s="18"/>
    </row>
    <row r="79" spans="1:8" x14ac:dyDescent="0.25">
      <c r="D79" s="20"/>
      <c r="E79" s="20"/>
      <c r="F79" s="20"/>
      <c r="G79" s="20"/>
      <c r="H79" s="20"/>
    </row>
    <row r="80" spans="1:8" x14ac:dyDescent="0.25">
      <c r="D80" s="20"/>
      <c r="E80" s="20"/>
      <c r="F80" s="20"/>
      <c r="G80" s="20"/>
      <c r="H80" s="20"/>
    </row>
    <row r="81" spans="4:8" x14ac:dyDescent="0.25">
      <c r="D81" s="20"/>
      <c r="E81" s="21"/>
      <c r="F81" s="22"/>
      <c r="G81" s="22"/>
      <c r="H81" s="22"/>
    </row>
    <row r="82" spans="4:8" x14ac:dyDescent="0.25">
      <c r="D82" s="20"/>
      <c r="E82" s="20"/>
      <c r="F82" s="20"/>
      <c r="G82" s="20"/>
      <c r="H82" s="20"/>
    </row>
    <row r="83" spans="4:8" x14ac:dyDescent="0.25">
      <c r="D83" s="20"/>
      <c r="E83" s="21"/>
      <c r="F83" s="22"/>
      <c r="G83" s="22"/>
      <c r="H83" s="22"/>
    </row>
    <row r="85" spans="4:8" x14ac:dyDescent="0.25">
      <c r="E85" s="4"/>
      <c r="F85" s="4"/>
      <c r="G85" s="4"/>
      <c r="H85" s="4"/>
    </row>
  </sheetData>
  <mergeCells count="16">
    <mergeCell ref="A70:C70"/>
    <mergeCell ref="A5:C5"/>
    <mergeCell ref="A72:C72"/>
    <mergeCell ref="A43:C43"/>
    <mergeCell ref="A45:C45"/>
    <mergeCell ref="A66:C66"/>
    <mergeCell ref="A50:C50"/>
    <mergeCell ref="A64:C64"/>
    <mergeCell ref="A37:A38"/>
    <mergeCell ref="A68:C68"/>
    <mergeCell ref="A62:C62"/>
    <mergeCell ref="A1:H1"/>
    <mergeCell ref="A52:C52"/>
    <mergeCell ref="A57:C57"/>
    <mergeCell ref="A48:C48"/>
    <mergeCell ref="A55:C55"/>
  </mergeCells>
  <printOptions horizontalCentered="1"/>
  <pageMargins left="0.23622047244094491" right="0.19685039370078741" top="0.19685039370078741" bottom="0.39370078740157483" header="0.15748031496062992" footer="0.15748031496062992"/>
  <pageSetup paperSize="9" scale="75" fitToHeight="99" orientation="landscape" r:id="rId1"/>
  <headerFooter>
    <oddFooter>&amp;R&amp;8Página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Descentralizações 2019</vt:lpstr>
      <vt:lpstr>'Descentralizações 2019'!Area_de_impressao</vt:lpstr>
      <vt:lpstr>'Descentralizações 2019'!Titulos_de_impressao</vt:lpstr>
    </vt:vector>
  </TitlesOfParts>
  <Company>UERJ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DIPLAN</dc:creator>
  <cp:lastModifiedBy>Exec</cp:lastModifiedBy>
  <cp:lastPrinted>2020-01-23T14:54:19Z</cp:lastPrinted>
  <dcterms:created xsi:type="dcterms:W3CDTF">2011-03-29T14:05:26Z</dcterms:created>
  <dcterms:modified xsi:type="dcterms:W3CDTF">2020-01-23T15:34:20Z</dcterms:modified>
</cp:coreProperties>
</file>